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28" r:id="rId1"/>
  </sheets>
  <definedNames>
    <definedName name="_xlnm._FilterDatabase" localSheetId="0" hidden="1">附件1!#REF!</definedName>
    <definedName name="_xlnm.Print_Titles" localSheetId="0">附件1!#REF!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<sst xmlns="http://schemas.openxmlformats.org/spreadsheetml/2006/main" count="1718" uniqueCount="866">
  <si>
    <t>朗县2023年第一批脱贫县财政涉农统筹整合资金项目完成情况表</t>
  </si>
  <si>
    <t>填报单位：朗县乡村振兴局</t>
  </si>
  <si>
    <t>金额单位：万元</t>
  </si>
  <si>
    <t>序号</t>
  </si>
  <si>
    <t>县（区)、乡（镇）名称</t>
  </si>
  <si>
    <t>项目名称</t>
  </si>
  <si>
    <t>建设地点（所在乡村名）</t>
  </si>
  <si>
    <t>项目建设内容</t>
  </si>
  <si>
    <t>项目性质      （新建或续建）</t>
  </si>
  <si>
    <t>项目主管部门</t>
  </si>
  <si>
    <t>项目    责任人及联系电话</t>
  </si>
  <si>
    <t xml:space="preserve">项目          开工时间     </t>
  </si>
  <si>
    <t xml:space="preserve">预计竣工时间    </t>
  </si>
  <si>
    <t>财政涉农整合资金来源及金额</t>
  </si>
  <si>
    <t>投资计划(万元)</t>
  </si>
  <si>
    <t>项目预计年均实现收益                           （万元）</t>
  </si>
  <si>
    <t>项目受益群众户                        (户)</t>
  </si>
  <si>
    <t>项目受益群众人数                       (人)</t>
  </si>
  <si>
    <t>其中</t>
  </si>
  <si>
    <t>建设情况</t>
  </si>
  <si>
    <t>备注</t>
  </si>
  <si>
    <t>资金来源名称</t>
  </si>
  <si>
    <t>金额(万元)</t>
  </si>
  <si>
    <t>总投资</t>
  </si>
  <si>
    <t>中央财政涉农              整合资金</t>
  </si>
  <si>
    <t>自治区财政  涉农整合资金</t>
  </si>
  <si>
    <t>地（市）财政  涉农整合资金</t>
  </si>
  <si>
    <t>县（区）财政  涉农整合资金</t>
  </si>
  <si>
    <t>援藏                     资金</t>
  </si>
  <si>
    <t>银行                             贷款</t>
  </si>
  <si>
    <t>项目单位自筹</t>
  </si>
  <si>
    <t>其他                  资金</t>
  </si>
  <si>
    <t>受益脱贫户数（含监测对象）</t>
  </si>
  <si>
    <t>受益脱贫人数（含监测对象）</t>
  </si>
  <si>
    <t>是否完工</t>
  </si>
  <si>
    <t>是否验收</t>
  </si>
  <si>
    <t>行次</t>
  </si>
  <si>
    <t>市汇总</t>
  </si>
  <si>
    <t>（一）生产发展类（含产业基础设施配套类）</t>
  </si>
  <si>
    <t>（二）人居环境整治类</t>
  </si>
  <si>
    <t>（三）小型公益性基础设施类</t>
  </si>
  <si>
    <t>(四)宜居宜业和美村庄类</t>
  </si>
  <si>
    <t>(五)扶贫贷款贴息类</t>
  </si>
  <si>
    <t>(六)培训类</t>
  </si>
  <si>
    <t>（七）其他类</t>
  </si>
  <si>
    <t>市级</t>
  </si>
  <si>
    <t>察隅农场</t>
  </si>
  <si>
    <t>察隅农场生猪养殖粪污处理建设项目</t>
  </si>
  <si>
    <t>建设满足年养殖6000头生猪粪污处理设备、设施一处。</t>
  </si>
  <si>
    <t>新建</t>
  </si>
  <si>
    <t>市农业农村局</t>
  </si>
  <si>
    <t>乔多吉17708948999</t>
  </si>
  <si>
    <t>欠发达国有农场资金300万元</t>
  </si>
  <si>
    <t>察隅农场设施蔬菜温室建设项目</t>
  </si>
  <si>
    <t>建设高标准设施蔬菜温室及配套附属设施27亩</t>
  </si>
  <si>
    <t>欠发达国有农场资金960万元</t>
  </si>
  <si>
    <t>察隅农场水渠提升改造项目</t>
  </si>
  <si>
    <t>修建取水口一处，对原有3000米水渠进行提升改造。</t>
  </si>
  <si>
    <t>欠发达国有农场资金500万元</t>
  </si>
  <si>
    <t>波密县</t>
  </si>
  <si>
    <t>嘎瓦龙景区旅游产业示范项目</t>
  </si>
  <si>
    <t>扎木镇桑登村</t>
  </si>
  <si>
    <t>新建游客接待服务中心2104.35平方米；马厩及设备用房375.42平方米；总体给排水工程1项及其他附属工程等。</t>
  </si>
  <si>
    <t>波密县人民政府</t>
  </si>
  <si>
    <t>白玛四朗13989040979</t>
  </si>
  <si>
    <t>2023.3.12</t>
  </si>
  <si>
    <t>中央巩固拓展脱贫攻坚成果同乡村振兴任务资金2.82万元+中央少数民族发展资金957.18万元+自治区巩固拓展脱贫攻坚成果同乡村振兴任务资金34.8万元+自治区少数民族发展资金505.18万元</t>
  </si>
  <si>
    <t>项目总投资1899.98万元，剩余400万元将争取从中央第二批资金或其他资金解决。</t>
  </si>
  <si>
    <t>波密县松宗镇屠宰场建设项目</t>
  </si>
  <si>
    <t>松宗镇纳玉村</t>
  </si>
  <si>
    <t>屠宰加工车间2106.66平方米； 新建附属楼370.08平方米；危险废弃物暂存间42.16平方米；电蒸汽发热间83.46平方米；无害化处理间150.66平方米；污水处理设备间371.8平方米；卫生间26.24平方米；值班室28.56平方米；土石方工程7519.11立方米；园区内混泥土地面2311.1平方米；建筑物出入口地面191.9平方米；园区外混泥土地面1915.61平方米；排水沟271.6米；围墙425.5米；路灯53盏；绿化提升4587.25平方米；总体给排水工程1项；总体电气工程1项等其他附属设施工程。一体化污水处理设备1项；屠宰加工车间设备1项及其他附属工程等。</t>
  </si>
  <si>
    <t>拉巴13989042812</t>
  </si>
  <si>
    <t>中央巩固拓展脱贫攻坚成果同乡村振兴任务资金1548万元+自治区巩固拓展脱贫攻坚成果同乡村振兴任务资金402.2万元</t>
  </si>
  <si>
    <t>项目总投资2960万元，剩余1009.8万元，将争取从中央第二批资金或其他资金解决</t>
  </si>
  <si>
    <t>波密县多吉乡木古村猪场畜粪污改造项目</t>
  </si>
  <si>
    <t>多吉乡木古村</t>
  </si>
  <si>
    <t>开挖粪污沟约230立方米，铺设管道约560米，增加污水处理设施，改造猪场粪污处理，购置场内附属设施等</t>
  </si>
  <si>
    <t>中央巩固拓展脱贫攻坚成果同乡村振兴任务资金350万元、自治区巩固拓展脱贫攻坚成果同乡村振兴任务资金150万元</t>
  </si>
  <si>
    <t>波密县倾多镇德吉村农田灌溉水渠改造项目</t>
  </si>
  <si>
    <t>倾多镇德吉村</t>
  </si>
  <si>
    <t>新建管道4条，合计长1410m，其中DN200PE长168m，DN120PE长1242m，闸阀井5座，沉砂池2座；渠道10条，支渠长1041m，斗渠长1600m。蓄水池1座，跌水3座</t>
  </si>
  <si>
    <t>张亮13989046109</t>
  </si>
  <si>
    <t>中央以工代赈资金230万元</t>
  </si>
  <si>
    <t>以工代赈项目</t>
  </si>
  <si>
    <t>波密县扎木镇通木村人居环境整治项目</t>
  </si>
  <si>
    <t>扎木镇通木村</t>
  </si>
  <si>
    <t>道路硬化5293.30㎡,太阳能路灯安装41盏，勾臂垃圾桶安装工程10个，排气井2座，阀门井22座，排泥井3座，DN110钢丝网骨架塑料聚乙烯管1023m,DN63钢丝网骨架塑料聚乙烯管334.19m,入户线路整治工程1项，土石方工程及其它附属工程。</t>
  </si>
  <si>
    <t>旺青格堆13549042883</t>
  </si>
  <si>
    <t>中央巩固拓展脱贫攻坚成果同乡村振兴任务资金300万元、自治区巩固拓展脱贫攻坚成果同乡村振兴任务资金180万元</t>
  </si>
  <si>
    <t>波密县多吉乡帕雄村人居环境整治项目</t>
  </si>
  <si>
    <t>多吉乡帕雄村</t>
  </si>
  <si>
    <r>
      <rPr>
        <sz val="12"/>
        <rFont val="宋体"/>
        <charset val="134"/>
      </rPr>
      <t>改造10kV线路路径长1.506km，采用架空绝缘导线,AC10kV,JKLYJ,70，;改造0.4kV线路路径长4.559km，采用架空绝缘导线,AC1kV,JKLYJ,70;新建锥形水泥杆,非预应力,法兰杆,12m,190mm,M，137根;拉线盘66块;底盘4块;卡盘8块;新建1台变压器SH15-200kVA（包含铁附件）;跌落式熔断器6台;交流避雷器6台;JP柜100kVA1面;JP柜200kVA1面;改造单相用户60户（其中帕雄村47户，兴登村13户）;单相下户线JKLYJ-1kV-16 3000米;单相入户线布电线,BV6,1300米;绑扎线BV-4mm</t>
    </r>
    <r>
      <rPr>
        <sz val="12"/>
        <rFont val="方正书宋_GBK"/>
        <charset val="134"/>
      </rPr>
      <t>²</t>
    </r>
    <r>
      <rPr>
        <sz val="12"/>
        <rFont val="宋体"/>
        <charset val="134"/>
      </rPr>
      <t xml:space="preserve">  936米;PVC保护管φ32  300米;单相计量表箱60台;新立路灯50套;新建垃圾点2个，垃圾桶80个</t>
    </r>
  </si>
  <si>
    <t>丁增卓玛13908941327</t>
  </si>
  <si>
    <t>2023.3.9</t>
  </si>
  <si>
    <t>中央巩固拓展脱贫攻坚成果同乡村振兴任务资金200万元、自治区巩固拓展脱贫攻坚成果同乡村振兴任务资金27万元</t>
  </si>
  <si>
    <t>波密县多吉乡西巴村人居环境整治项目</t>
  </si>
  <si>
    <t>多吉乡西巴村</t>
  </si>
  <si>
    <t>入户巷道11处，总长2614.909米(7844.727平米)，道路宽3米，新建入户硬化37处（2639.025平米），总计修建硬化10483.752平米；新建垃圾收集箱两处；改造现有损坏给水设施：拆除并新建取水口1座（含过渡池），拆除并新建减压池1座，原波纹管更换为PE管5m（DN315/1.6Mpa），修建净空40*40cm砼渠道8m，修建沉砂池1座，修建1座蓄水池，已成管道埋设247m，已成蓄水池1座（4*4m）增设盖板。</t>
  </si>
  <si>
    <t>中央巩固拓展脱贫攻坚成果同乡村振兴任务资金360万元、自治区巩固拓展脱贫攻坚成果同乡村振兴任务资金40万元</t>
  </si>
  <si>
    <t>波密县扎木镇娘那村人居环境整治项目</t>
  </si>
  <si>
    <t>扎木镇娘那村</t>
  </si>
  <si>
    <t>桥梁工程308平方米，行车道1144平方米，入户路2923平方米，道路修复1552平方米，路肩墙30m,标志牌4块，给水管网4600米，道路破坏及修复3300平方米，新建路灯10盏，路灯维修28盏，蓄水池1项等其他附属工程。</t>
  </si>
  <si>
    <t>2023.3.10</t>
  </si>
  <si>
    <t>中央巩固拓展脱贫攻坚成果同乡村振兴任务资金500万元、自治区巩固拓展脱贫攻坚成果同乡村振兴任务资金300万元</t>
  </si>
  <si>
    <t>波密县玉许乡达拉村人居环境整治项目</t>
  </si>
  <si>
    <t>玉许乡达拉村</t>
  </si>
  <si>
    <t xml:space="preserve">路面硬化2328.76㎡,道路破除及恢复1411. 10㎡,DN600钢筋砼管12m,DN300钢筋砼管98. 4m,路边沟684m,挡土墙100m,6m高太阳能路灯50盏，线路改造1项，排污工程1城，土石方工程1项目等其它附属工程。
</t>
  </si>
  <si>
    <t>中央巩固拓展脱贫攻坚成果同乡村振兴任务资金300万元、自治区巩固拓展脱贫攻坚成果同乡村振兴任务资金311万元</t>
  </si>
  <si>
    <t>波密县玉许乡热西村人居环境整治项目</t>
  </si>
  <si>
    <t>玉许乡热西村</t>
  </si>
  <si>
    <t xml:space="preserve">入户道路硬化8840.30㎡,函洞工程14米，新建6米高太阳能路灯88盏，4米高太阳能路灯98盏，电杆42根（含12根已有电杆），安装315KV、250KVA高原型变压器各1台，46户户内照明强电线路改造，46户人居环境整治等其它附属工程
</t>
  </si>
  <si>
    <t>中央巩固拓展脱贫攻坚成果同乡村振兴任务资金400万元</t>
  </si>
  <si>
    <t>项目总投资875万元，剩余225万元，将争取从中央第二批资金或其他资金解决</t>
  </si>
  <si>
    <t>波密县玉许乡沙仁村人居环境整治项目</t>
  </si>
  <si>
    <t>玉许乡沙仁村</t>
  </si>
  <si>
    <t>新建混凝土道路6699.92㎡,宅间道路2610.46㎡,排水沟工程3607.84m,DN100球墨铸铁给水管2736m,闸门井5座，DN500双壁缠绕波纹管555m,DN400双壁缠绕波纹管600m,DN300双壁缠绕波纹管3608m,DN200双壁缠绕波纹管1560m,污水检查井213座，100m3化粪池3座，交安工程1项，土石方工程1项等其它附属工程。</t>
  </si>
  <si>
    <t>中央巩固拓展脱贫攻坚成果同乡村振兴任务资金400万元、市本级资金150万元、县本级资金200万元。</t>
  </si>
  <si>
    <t>项目总投资1000万元，剩余250万元，将争取从中央第二批资金或其他资金解决。</t>
  </si>
  <si>
    <t>波密县八盖乡雄吉村人居环境整治项目</t>
  </si>
  <si>
    <t>八盖乡雄吉村</t>
  </si>
  <si>
    <t xml:space="preserve">排污工程1项；人畜分离大门工程42户；人畜分离点补贴46户，每户补贴60㎡，按700元/㎡标准补贴；以及其他附属工程等。                         </t>
  </si>
  <si>
    <t>白玛央宗17711944810</t>
  </si>
  <si>
    <t>2023.3.7</t>
  </si>
  <si>
    <t>中央巩固拓展脱贫攻坚成果同乡村振兴任务资金500万元+其他资金</t>
  </si>
  <si>
    <t>项目总投资800万元，剩余100万元，将争取从中央第二批资金或其他资金解决。</t>
  </si>
  <si>
    <t>波密县玉普乡格巴村人居环境整治项目</t>
  </si>
  <si>
    <t>玉普乡格巴村</t>
  </si>
  <si>
    <t>新建农田灌溉水渠5174米，维修破损渠道1项，新建太阳能路灯100盏及太阳能路灯修复30盏，引水管道保护600m及给水管维修更换300m,新建蓄水池1座及更换阀门、水池清淤等内容，更换315KVA变压器1台，DN200PE管156米，取水坝、沉砂池、转换池、分水口各1座，穿路管涵8处，路面硬化1106. 42㎡,DN500钢筋混凝土管11m等其它附属工程。</t>
  </si>
  <si>
    <t>中央巩固拓展脱贫攻坚成果同乡村振兴任务资金400万元、自治区巩固拓展脱贫攻坚成果同乡村振兴任务资金200万元</t>
  </si>
  <si>
    <t>波密县玉许乡扎西岗村那青至仲麦村道路硬化项目</t>
  </si>
  <si>
    <t>玉许乡扎西岗村</t>
  </si>
  <si>
    <t>硬化村内道路5078平方米等</t>
  </si>
  <si>
    <t>王松泽13908945803</t>
  </si>
  <si>
    <t>中央巩固拓展脱贫攻坚成果同乡村振兴任务资金270万元、自治区巩固拓展脱贫攻坚成果同乡村振兴任务资金30万元</t>
  </si>
  <si>
    <t>波密县玉许乡帮肯村水电提升改造工程</t>
  </si>
  <si>
    <t>玉许乡帮肯村</t>
  </si>
  <si>
    <t xml:space="preserve">电线杆168根；强电井23座及相应的架空线路改造；原有变压器迁移2台；新建7米LED灯（45W）路灯110套；原有路灯拆除24套及相应的土石方工程；排污工程1项；饮水工程1项及相应的附属工程等。 </t>
  </si>
  <si>
    <t>索朗扎西13322542223</t>
  </si>
  <si>
    <t>中央巩固拓展脱贫攻坚成果同乡村振兴任务资金450万元、自治区巩固拓展脱贫攻坚成果同乡村振兴任务资金80万元</t>
  </si>
  <si>
    <t>波密县玉许乡帮肯村道路硬化项目</t>
  </si>
  <si>
    <t>通村路道路硬化面积13842.38平方米；入户路道路硬化7159.3平方米；道路平整1项；钢波形护栏2800米；片石挡墙546米；混凝土边沟450米及其他附属工程。</t>
  </si>
  <si>
    <t>中央巩固拓展脱贫攻坚成果同乡村振兴任务资金450万元、市本级资金300万元、县本级资金175万元。</t>
  </si>
  <si>
    <t>项目总投资1200万元，剩余275万元，将争取从中央第二批资金或其他资金解决。</t>
  </si>
  <si>
    <t>波密县扎木镇达兴村基础设施工程</t>
  </si>
  <si>
    <t>扎木镇达兴村</t>
  </si>
  <si>
    <t>新建道路硬化 5612平方米，新建碎石路面 52.47平方米，新建排水沟 560m</t>
  </si>
  <si>
    <t>洛桑18008949980</t>
  </si>
  <si>
    <t>中央巩固拓展脱贫攻坚成果同乡村振兴任务资金320万元、自治区巩固拓展脱贫攻坚成果同乡村振兴任务资金60万元</t>
  </si>
  <si>
    <t>波密县康玉乡达曲村基础设施工程</t>
  </si>
  <si>
    <t>康玉乡达曲村</t>
  </si>
  <si>
    <t>村道硬化12873.89㎡，排水明沟2073.14m，盖板沟54m，圆管涵2座及村内环境整治1项(含清理村内垃圾、土方填挖）。</t>
  </si>
  <si>
    <t>罗布次仁13638947755</t>
  </si>
  <si>
    <t>2023.3.13</t>
  </si>
  <si>
    <t>中央巩固拓展脱贫攻坚成果同乡村振兴任务资金380万元、自治区巩固拓展脱贫攻坚成果同乡村振兴任务资金70万元</t>
  </si>
  <si>
    <t>波密县扎木村生产生活基础设施建设项目</t>
  </si>
  <si>
    <t>扎木镇扎木村</t>
  </si>
  <si>
    <t>全村共修建通村公路1条共1785.419m,道路宽4米，总建设面积8296.59平方米等。</t>
  </si>
  <si>
    <t>中央巩固拓展脱贫攻坚成果同乡村振兴任务资金210万元、自治区巩固拓展脱贫攻坚成果同乡村振兴任务资金10万元</t>
  </si>
  <si>
    <t>波密县达大村线路改造项目</t>
  </si>
  <si>
    <t>多吉乡达大村</t>
  </si>
  <si>
    <t xml:space="preserve">线路部分,改造0.4kV线路路径长4.425km，采用架空绝缘导线,AC1kV,JKLYJ,70;电杆部分;新建锥形水泥杆,非预应力,法兰杆,12m,190mm,M，106根;拉线盘36块底盘2块,卡盘4块,高压设备;新建1台变压器SH15-200kVA,高压熔断器3台,交流避雷器 3台, JP柜200kVA 1面,改造单相用户50户（含户内线路改造）,单相入户线（布电线,BV6）1000米,户内主线布电线（BV6）5000米,单相入户线布电线（BV,铜,2.5）33500米,单相计量表箱50台,PVC保护管18500米
</t>
  </si>
  <si>
    <t>中央巩固拓展脱贫攻坚成果同乡村振兴任务资金200万元、自治区巩固拓展脱贫攻坚成果同乡村振兴任务资金36万元</t>
  </si>
  <si>
    <t>多吉乡德吉村（武巴自然村）村道改扩建项目</t>
  </si>
  <si>
    <t>多吉乡德吉村</t>
  </si>
  <si>
    <t>改扩建村道1360米，宽度4米及附属实施</t>
  </si>
  <si>
    <t>中央巩固拓展脱贫攻坚成果同乡村振兴任务资金200万元、自治区巩固拓展脱贫攻坚成果同乡村振兴任务资金200万元</t>
  </si>
  <si>
    <t>波密县康玉乡宗热村基础设施工程</t>
  </si>
  <si>
    <t>康玉乡宗热村</t>
  </si>
  <si>
    <t>村内道路硬化6012.45㎡,排水明沟611.36m,盖板沟404.26m,水渠1095.76m,网围栏389.49m,钢筋笼120.7m及村内环境整治。</t>
  </si>
  <si>
    <t>中央以工代赈资金</t>
  </si>
  <si>
    <t>波密县扎木镇达兴桥改建工程</t>
  </si>
  <si>
    <r>
      <rPr>
        <sz val="12"/>
        <rFont val="宋体"/>
        <charset val="134"/>
      </rPr>
      <t>路基工程 2360.60立方米，路面工程 454.70㎡，桥梁涵洞工程中钢桁架桥1座，标志牌8块，拆除钢混结构(老悬索桥)30m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，拆除钢材(老悬索桥)15t等。</t>
    </r>
  </si>
  <si>
    <t>次仁顿珠18308021234</t>
  </si>
  <si>
    <t>中央巩固拓展脱贫攻坚成果同乡村振兴任务资金350万元、自治区巩固拓展脱贫攻坚成果同乡村振兴任务资金100万元</t>
  </si>
  <si>
    <t>波密县古乡雪瓦卡村饮水改扩建工程</t>
  </si>
  <si>
    <t>古乡雪瓦卡村</t>
  </si>
  <si>
    <t>主要建设内容为新建取水建筑物1座，过滤池1座，输水管道3179.7m，其中：明管长度3081.8m、过冲沟简支梁架空管道14.0m、索道架空管道83.9m，闸阀井16个。</t>
  </si>
  <si>
    <t>旦增13989949964</t>
  </si>
  <si>
    <t>中央巩固拓展脱贫攻坚成果同乡村振兴任务资金330万元、自治区巩固拓展脱贫攻坚成果同乡村振兴任务资金120万元</t>
  </si>
  <si>
    <t>波密县多吉乡帕雄村拦河坝项目</t>
  </si>
  <si>
    <t>修建高2.3米、长500米拦河坝、河道清淤及配套附属工程</t>
  </si>
  <si>
    <t>波密县倾多镇栋曲村整村推进项目</t>
  </si>
  <si>
    <t>倾多镇栋曲村</t>
  </si>
  <si>
    <t xml:space="preserve"> 土石方工程1项；新建混泥土道路16765平方米；宅间道路9919.2平方米；排水沟工程3228米；挡墙工程340米及其他附属工程等。</t>
  </si>
  <si>
    <t>中央巩固拓展脱贫攻坚成果同乡村振兴任务资金700万元+县本级资金300万元。</t>
  </si>
  <si>
    <t>项目总投资1880万元，剩余630万元，将争取从中央第二批资金或其他资金解决。</t>
  </si>
  <si>
    <t>波密县松宗镇多格村整村推进项目</t>
  </si>
  <si>
    <t>松宗镇多格村</t>
  </si>
  <si>
    <t xml:space="preserve"> 路基防护工程3500.6平方米；土石方工程1项；清表工程11184.9立方米；道路工程33181.9平方米；新建混泥土边沟3670米；新建管涵108米；交通设施工程1项；架空路线1项及其他附属工程等。</t>
  </si>
  <si>
    <t>克珠18889045558</t>
  </si>
  <si>
    <t>中央巩固拓展脱贫攻坚成果同乡村振兴任务资金500万元、市本级资金100万元、县本级资金300万元</t>
  </si>
  <si>
    <t>项目总投资1562万元，剩余662万元，将争取从中央第二批资金或其他资金解决。</t>
  </si>
  <si>
    <t>波密县倾多镇达龙村整村推进项目</t>
  </si>
  <si>
    <t>倾多镇达龙村</t>
  </si>
  <si>
    <t xml:space="preserve"> 公厕32.39平方米；排水沟工程6042米；土石方工程17220立方米；新建混泥土道路40034平方米；宅间道路8312平方米；圆管涵133米；挡墙工程1330米；锚杆支护2480平方米；植草护坡6576平方米；路灯工程90盏；指示牌工程4个；交安工程1项；总体给排水工程1项；总体电气工程1项等其他附属设施工程。</t>
  </si>
  <si>
    <t>中央巩固拓展脱贫攻坚成果同乡村振兴任务资金1676.16万元+县本级资金400万元</t>
  </si>
  <si>
    <t>项目总投资2800万元，剩余723.84万元将争取从中央第二批资金或其他资金解决。</t>
  </si>
  <si>
    <t>波密县松宗镇岗巴村人居环境整治项目</t>
  </si>
  <si>
    <t>松宗镇岗巴村</t>
  </si>
  <si>
    <t xml:space="preserve">新建沥青混凝土路面4301㎡,路面硬化2556.10㎡,路边沟437m,太阳能路灯83盏，检查井49座，沉泥井21座，跃水井85座，一体化污水处理设备1套，调节池1座，化粪池1座，污泥池1座，清水消毒池1座，跨公路涵9处，挡土墙（堤防）36.5m,站内场地平整及挡墙水沟34.8m,接原入户池31处，设备供电，跨河渡槽及相应的管道、管线，设备安装、保温、土石方工程等其它附属工程。
</t>
  </si>
  <si>
    <t>中央巩固拓展脱贫攻坚成果同乡村振兴任务资金400万元+县本级资金200万元</t>
  </si>
  <si>
    <t>项目总投资1000万元，剩余250万元将争取从中央第二批资金或其他资金解决。</t>
  </si>
  <si>
    <t>扶贫贷款贴息资金</t>
  </si>
  <si>
    <t>完成2022年扶贫贷款贴息资金（含利差补贴）。</t>
  </si>
  <si>
    <t>中央巩固拓展脱贫攻坚成果同乡村振兴任务资金73.89772万元</t>
  </si>
  <si>
    <t>米林县</t>
  </si>
  <si>
    <t>米林县朗贡DBBQ温室建设项目（二期）</t>
  </si>
  <si>
    <t>里龙乡朗贡村</t>
  </si>
  <si>
    <t>为353户DBBQ群众建设温室大棚353栋17578.5㎡（含一期建设面积）及配套附属设施，解决吃菜难的问题。</t>
  </si>
  <si>
    <t>米林县人民政府</t>
  </si>
  <si>
    <t>龙恋18989946696</t>
  </si>
  <si>
    <t>中央巩固拓展脱贫攻坚成果和乡村振兴任务资金800万元；自治区根据2022年预算执行情况奖惩资金100万元。</t>
  </si>
  <si>
    <t>米林县邦仲沟DBBQ贝母种植项目（二期）</t>
  </si>
  <si>
    <t>米林县邦仲安置点</t>
  </si>
  <si>
    <r>
      <rPr>
        <sz val="12"/>
        <rFont val="宋体"/>
        <charset val="134"/>
        <scheme val="minor"/>
      </rPr>
      <t>10</t>
    </r>
    <r>
      <rPr>
        <sz val="12"/>
        <rFont val="宋体"/>
        <charset val="134"/>
      </rPr>
      <t>#</t>
    </r>
    <r>
      <rPr>
        <sz val="12"/>
        <rFont val="宋体"/>
        <charset val="134"/>
        <scheme val="minor"/>
      </rPr>
      <t>温室大棚8640平方米、11#温室大棚11008平方米、12#温室大棚5888平方米、13#温室大棚5760平方米，机耕道684.45平方米、网围栏1300.09平方米、排水沟2661米、总体电气工程、总体给排水工程、附属工程及设备工器具购置。</t>
    </r>
  </si>
  <si>
    <t>中央巩固拓展脱贫攻坚成果和乡村振兴任务资金1400万元；自治区根据2022年预算执行情况奖惩资金350万元。</t>
  </si>
  <si>
    <t>米林县雪卡沟DBBQ贝母种植项目（一期）</t>
  </si>
  <si>
    <t>米林县雪卡安置点</t>
  </si>
  <si>
    <t>新建1#连栋温室3200平方米、新建2#连栋温室14720平方米、新建3#连栋温室2560平方米、新建4#连栋温室8160平方米、新建5#连栋温室14400平方米、新建6#连栋温室26880平方米、新建7#连栋温室10240平方米、新建8#连栋温室21504平方米、新建9#连栋温室6912平方米、机耕地4132.2平方米、网围栏工程2147.9平方米、总电工程、总水工程及附属设施等。</t>
  </si>
  <si>
    <t>中央巩固拓展脱贫攻坚成果和乡村振兴任务资金2900万元。</t>
  </si>
  <si>
    <t>米林县派镇索松村特色民宿建设项目（一期）</t>
  </si>
  <si>
    <t>派镇索松村</t>
  </si>
  <si>
    <t>新建规划区域民宿集群配套道路约1.3km,10kv供电线路约4km，供水管网约4.5km，日处理220方污水处理设施1座及配套管网约2km，配套采暖设备房一座，新建民宿7544.41平方米。</t>
  </si>
  <si>
    <t>中央巩固拓展脱贫攻坚成果和乡村振兴任务资金473.96万元。中央少数民族发展任务资金2516.04万元。</t>
  </si>
  <si>
    <t>米林县林下种植项目</t>
  </si>
  <si>
    <t>琼林村、米尼村、热嘎村等</t>
  </si>
  <si>
    <t>米尼村：地面杂草清理28482.49平方米，新建1.8米高网围栏960米；琼林新村：地面杂草清理33622.33平方米，新建1.8米高网围栏1670米；热嘎村：地面杂草清理9633.55平方米，新建1.8米高网围栏404米，灵芝菌包采购310000袋等。</t>
  </si>
  <si>
    <t>中央巩固拓展脱贫攻坚成果和乡村振兴任务资金400万元；自治区根据2022年预算执行情况奖惩资金100万元。</t>
  </si>
  <si>
    <t>角木那村庭院经济温室大棚新建项目</t>
  </si>
  <si>
    <t>卧龙镇角木那村</t>
  </si>
  <si>
    <t>为角木那村每户新建一座温室大棚，共计83座，一座56㎡，共计4536平方米解决偏远群众吃菜难问题。</t>
  </si>
  <si>
    <t>王永明13889042565</t>
  </si>
  <si>
    <t>中央巩固拓展脱贫攻坚成果和乡村振兴任务资金330万元；自治区巩固拓展脱贫攻坚成果和乡村振兴任务资金210万元。</t>
  </si>
  <si>
    <t>阿拉塘村庭院经济温室大棚新建项目</t>
  </si>
  <si>
    <t>卧龙镇阿拉塘村</t>
  </si>
  <si>
    <t>为阿拉塘村每户新建一座温室大棚，共计23座，一座56㎡，解决偏远群众吃菜难问题。</t>
  </si>
  <si>
    <t>中央巩固拓展脱贫攻坚成果和乡村振兴任务资金100万元；自治区根据2022年预算执行情况奖惩资金50万元。</t>
  </si>
  <si>
    <t>米林县蛋鸡繁育基地建设项目</t>
  </si>
  <si>
    <t>米林镇雪卡村</t>
  </si>
  <si>
    <t>新建蛋鸡舍、育成鸡舍、仔鸡舍、孵化中心、饲料库、管理用房、有机肥车间3500平方米，并配套建设道路硬化、网围栏、大门、总体给排水、电等附属设施。</t>
  </si>
  <si>
    <t>王浩13518945748</t>
  </si>
  <si>
    <t>中央巩固拓展脱贫攻坚成果和乡村振兴任务资金745.1229万元；自治区巩固拓展脱贫攻坚成果和乡村振兴任务资金204.8771万元。</t>
  </si>
  <si>
    <t>米林县BJ地区村镇建设羌纳乡巴嘎村安置点林麝养殖示范基地工程建设项目（二期）</t>
  </si>
  <si>
    <t>羌纳乡巴嘎村安置点</t>
  </si>
  <si>
    <t>建设林麝养殖生活区和标准化养殖区1座，其中综合用房工程688.56㎡，林麝舍1#工程7906㎡、隔离舍工程209.56㎡以及其他附属工程。</t>
  </si>
  <si>
    <t>自治区巩固拓展脱贫攻坚成果和乡村振兴任务资金647.83万元。自治区少数民族发展任务资金1071.73万元。</t>
  </si>
  <si>
    <t>米林县南伊乡南伊村灵芝菌种植项目</t>
  </si>
  <si>
    <t>南伊乡南伊村</t>
  </si>
  <si>
    <t>购买灵芝菌包10万袋。</t>
  </si>
  <si>
    <t>吴鸿运15289042021</t>
  </si>
  <si>
    <t>自治区巩固拓展脱贫攻坚成果和乡村振兴任务资金80万元。</t>
  </si>
  <si>
    <t>米林县南伊乡才召村藏猪养殖项目</t>
  </si>
  <si>
    <t>南伊乡才召村</t>
  </si>
  <si>
    <t>为44户每户修建20㎡猪舍1间。</t>
  </si>
  <si>
    <t>自治区巩固拓展脱贫攻坚成果和乡村振兴任务资金30.8万元。</t>
  </si>
  <si>
    <t>米林县羌纳乡色沃村苹果分选基地建设项目</t>
  </si>
  <si>
    <t>羌纳乡色沃村</t>
  </si>
  <si>
    <t>新建厂房1800平方米，购置苹果分选设备购置及安装。</t>
  </si>
  <si>
    <t>自治区巩固拓展脱贫攻坚成果和乡村振兴任务资金553.6929万元,县级配套资金326.3071万元。</t>
  </si>
  <si>
    <t>米林县扎绕乡康萨等村种牛购置项目</t>
  </si>
  <si>
    <t>扎绕乡康萨村、卧龙镇麦村、羌纳乡朗多村才巴小组、派镇索松村吞白小组</t>
  </si>
  <si>
    <t>购置种牛（黑白花）8头，畜龄3岁。</t>
  </si>
  <si>
    <t>自治区巩固拓展脱贫攻坚成果和乡村振兴任务资金24万元。</t>
  </si>
  <si>
    <t>米林县结果村巩固提升建设项目</t>
  </si>
  <si>
    <t>羌纳乡结果村</t>
  </si>
  <si>
    <t>新建打麦场957.76平方米、入户路720米、排水沟4767米、道路改造7554.01平方米、污水管道疏通435.57米、附属工程及庭院整治。</t>
  </si>
  <si>
    <t>中央巩固拓展脱贫攻坚成果和乡村振兴任务资金800万元；自治区巩固拓展脱贫攻坚成果和乡村振兴任务资金145万元。</t>
  </si>
  <si>
    <t>米林县桑巴村巩固提升建设项目</t>
  </si>
  <si>
    <t>丹娘乡桑巴村</t>
  </si>
  <si>
    <t>道路维修改造14124.62平方米（桑巴村：主路1834.31平方米、入户路及支路11258.14平方米，郭沫村：入户路及支路1032.17平方米）、更换排污管道60米，维修取水口1座及庭院经济种植。</t>
  </si>
  <si>
    <t>中央巩固拓展脱贫攻坚成果和乡村振兴任务资金580万元；自治区巩固拓展脱贫攻坚成果和乡村振兴任务资金90万元。</t>
  </si>
  <si>
    <t>米林县巴嘎村重点帮扶村巩固提升村建设项目</t>
  </si>
  <si>
    <t>羌纳乡巴嘎村</t>
  </si>
  <si>
    <t>新建停车场1457.15平方米、排水沟150.38米、公厕1座、户厕2座，改建道路20777.48平方米（巴嘎村道路9915.45平方米、哲马岗村道路10862.03）、井盖更换48个、给水工程2项及庭院整治 。</t>
  </si>
  <si>
    <t>中央巩固拓展脱贫攻坚成果和乡村振兴任务资金1050万元；自治区巩固拓展脱贫攻坚成果和乡村振兴任务资金250万元。</t>
  </si>
  <si>
    <t>米林县色沃村重点帮扶村巩固提升项目</t>
  </si>
  <si>
    <t>新建停车场738.38平方米、户厕1座、给排水1项、排水沟107.08米，道路改造7945.14平方米及人居环境整治。</t>
  </si>
  <si>
    <t>中央巩固拓展脱贫攻坚成果和乡村振兴任务资金300万元；自治区巩固拓展脱贫攻坚成果和乡村振兴任务资金70万元。</t>
  </si>
  <si>
    <t>米林县米尼村重点帮扶村巩固提升项目</t>
  </si>
  <si>
    <t>羌纳乡米尼村</t>
  </si>
  <si>
    <t>新建排水沟648米、公厕1座（21.34平方米），道路改造4477平方米（主干道2771.15平方米、入户路1705.85平方米）、饮水工程维修改造供水管道1200.40米、检查井12座及标识标牌22套。</t>
  </si>
  <si>
    <t>中央巩固拓展脱贫攻坚成果和乡村振兴任务资金272万元；自治区巩固拓展脱贫攻坚成果和乡村振兴任务资金68万元。</t>
  </si>
  <si>
    <t>米林县娘龙村重点帮扶村巩固提升项目</t>
  </si>
  <si>
    <t>羌纳乡娘龙村</t>
  </si>
  <si>
    <t>新建道路261.64米、排水沟829米，道路改造2322.68米、DN110给水管更换593米、污水管道更换220米、新建检查井8座、检查井盖提升33处及人居环境整治等。</t>
  </si>
  <si>
    <t>中央巩固拓展脱贫攻坚成果和乡村振兴任务资金432万元；自治区巩固拓展脱贫攻坚成果和乡村振兴任务资金108万元。</t>
  </si>
  <si>
    <t>米林县仙村温室维修项目</t>
  </si>
  <si>
    <t>卧龙镇仙村</t>
  </si>
  <si>
    <t>49栋大棚膜更换6353.73㎡：4s厚PE塑料薄膜，棚子外表面增加尼龙绳（6mm聚乙烯圆尼龙绳）固定大棚膜，大棚规格10m*6m；大棚骨架维修980米，圆热镀锌管，直径40mm，厚3mm；大棚门更换98樘：门为圆热镀锌管框架，外附大棚PE塑料薄膜,温室大棚门规格1*1.9m；新建铁艺大门（4米宽）1樘；新建铁艺大门（1.5米宽）2樘；大棚灌溉水管更换：PEdn50供水管，含大棚内25号水龙头49个；大棚内客土改良：大棚内种植土壤更换，厚度0.5m。</t>
  </si>
  <si>
    <t>中央巩固拓展脱贫攻坚成果和乡村振兴任务资金29万元；自治区巩固拓展脱贫攻坚成果和乡村振兴任务资金6.8万元。</t>
  </si>
  <si>
    <t>米林县扎西新村基础设施建设项目</t>
  </si>
  <si>
    <t>米林镇扎西新村</t>
  </si>
  <si>
    <t>新建DN160PE管道14495米，并配套建设闸阀井2座、排气阀井14座、减压阀井7座。</t>
  </si>
  <si>
    <t>中央巩固拓展脱贫攻坚成果和乡村振兴任务资金352万元；自治区巩固拓展脱贫攻坚成果和乡村振兴任务资金88万元。</t>
  </si>
  <si>
    <t>米林县帮仲村基础设施提升工程</t>
  </si>
  <si>
    <t>米林镇帮仲村</t>
  </si>
  <si>
    <t>帮仲村新建DN160PE管道4302米、闸阀井5座、排气阀井4座、减压阀井1座。</t>
  </si>
  <si>
    <t>中央巩固拓展脱贫攻坚成果和乡村振兴任务资金112万元；自治区巩固拓展脱贫攻坚成果和乡村振兴任务资金28万元。</t>
  </si>
  <si>
    <t>米林县丹娘乡生活垃圾转运站建设项目</t>
  </si>
  <si>
    <t>米林县丹娘乡</t>
  </si>
  <si>
    <t>新建垃圾压缩设备间，环卫工人生活区，停车棚，大门，硬化工程，给排水工程，电气工程，电杆迁移，土石方工程及设备购置等。</t>
  </si>
  <si>
    <t>孙秋利13889047184</t>
  </si>
  <si>
    <t>中央以工代赈任务资金400万元。</t>
  </si>
  <si>
    <t>米林县丹娘村重点帮扶村美丽乡村建设项目</t>
  </si>
  <si>
    <t>丹娘乡丹娘村</t>
  </si>
  <si>
    <t>新建排水沟2877米、新建农机棚2处346.59平方米，改造打麦场2016平方米（朗嘎村508.29平方米、四村583.48平方米、五村924.23平方米）、公厕1座，改建排污管道2512米、道路改造（主路10372.82平方米、入户路及支路10365.14平方米）、庭院经济种植。</t>
  </si>
  <si>
    <t>中央巩固拓展脱贫攻坚成果和乡村振兴任务资金1606万元；自治区巩固拓展脱贫攻坚成果和乡村振兴任务资金354万元。</t>
  </si>
  <si>
    <t>米林县仲萨村重点帮扶村美丽乡村建设项目</t>
  </si>
  <si>
    <t>丹娘乡仲萨村</t>
  </si>
  <si>
    <t>新建道路硬化2083.28平方米、排水沟3358.46米、道路改造19444.62平方米、给水工程1项及人居环境整治。</t>
  </si>
  <si>
    <t>中央巩固拓展脱贫攻坚成果和乡村振兴任务资金1250万元；自治区巩固拓展脱贫攻坚成果和乡村振兴任务资金140万元；自治区根据2022年预算执行情况奖惩资金100万元。</t>
  </si>
  <si>
    <t>米林县大渡卡村重点帮扶村美丽乡村建设项目</t>
  </si>
  <si>
    <t>派镇大渡卡村</t>
  </si>
  <si>
    <t>新建打麦场1处，维修打麦场一处、改造主路1243米、改造入户路2760米及人居整治环境等。</t>
  </si>
  <si>
    <t>中央巩固拓展脱贫攻坚成果和乡村振兴任务资金1400万元；自治区根据2022年预算执行情况奖惩资金300万元。</t>
  </si>
  <si>
    <t>2022年扶贫贷款贴息</t>
  </si>
  <si>
    <t>完成2022年扶贫贷款贴息资金。</t>
  </si>
  <si>
    <t>中央巩固拓展脱贫攻坚成果和乡村振兴任务资金192.7571万元。</t>
  </si>
  <si>
    <t>2023年项目管理费</t>
  </si>
  <si>
    <t>项目管理费主要用于衔接资金和整合资金支持的项目前期设计、论证审查、评审、招标、监理及验收等与项目管理相关的支出。</t>
  </si>
  <si>
    <t>自治区巩固拓展脱贫攻坚成果和乡村振兴任务资金100万元。</t>
  </si>
  <si>
    <t>巴宜区</t>
  </si>
  <si>
    <t>更章村村集体民俗旅游配套设施项目</t>
  </si>
  <si>
    <t>更章乡更章村</t>
  </si>
  <si>
    <t>1、民宿建筑工程1089.15平方米；2、给排水管网、消防设施、排污设施；3、人行道铺装等园建工程；4、开展植物工程，对民宿建设点进行绿化美化；5、开展景观水、景观电建设</t>
  </si>
  <si>
    <t>巴宜区人民政府</t>
  </si>
  <si>
    <t>格桑平措
边巴 15889049990</t>
  </si>
  <si>
    <t>中央资金：财政衔接推进乡村振兴补助资金：198.33万元；少数民族发展资金：19.66万元；自治区资金：少数民族发展资金240万元；市级资金：财政衔接推进乡村振兴补助资金：71.6万元；县级资金：财政衔接推进乡村振兴补助资金：70.39万元</t>
  </si>
  <si>
    <t>拉格村藏猪养殖项目</t>
  </si>
  <si>
    <t>百巴镇拉格村</t>
  </si>
  <si>
    <t>采购能繁母猪（8个月龄后备母藏猪40斤以上）300头，种公猪（8个月以上）10头，饲料和网围栏以及立柱等</t>
  </si>
  <si>
    <t>扎西多吉 15208040007</t>
  </si>
  <si>
    <t>中央资金：财政衔接推进乡村振兴补助资金：371.95万元</t>
  </si>
  <si>
    <t>朗欧村犏奶牛到户养殖项目</t>
  </si>
  <si>
    <t>林芝镇朗欧村</t>
  </si>
  <si>
    <t>47户每户购置5头犏奶牛，共购置犏奶牛235头,实施到户集中养殖；搭建1410平方米牛舍。</t>
  </si>
  <si>
    <t>扎西多吉15208040007</t>
  </si>
  <si>
    <t>中央资金：财政衔接推进乡村振兴补助资金：419.86万元</t>
  </si>
  <si>
    <t>卡斯木村林下生态鸡养殖项目</t>
  </si>
  <si>
    <t>林芝镇卡斯木村</t>
  </si>
  <si>
    <t>林下养殖面积约10亩，购置简易鸡舍（集装箱），增设1000米网围栏，购买鸡苗5000只并配套部分饲料和部分电缆和水管。</t>
  </si>
  <si>
    <t>中央资金：财政衔接推进乡村振兴补助资金：108.25万元</t>
  </si>
  <si>
    <t>布久乡杰麦村产业园建设项目</t>
  </si>
  <si>
    <t>布久乡杰麦村</t>
  </si>
  <si>
    <t>在11000平方米发展用地上实施三通一平并配套相关消防附属设施，新建钢结构洗涤场。</t>
  </si>
  <si>
    <t>格桑平措15889049990</t>
  </si>
  <si>
    <t>中央资金：财政衔接推进乡村振兴补助资金1438.33万元；自治区资金：财政衔接推进乡村振兴补助资金：50万元；市级资金：财政衔接推进乡村振兴补助资金：11.54万元</t>
  </si>
  <si>
    <t>开朗村犏奶牛养殖项目</t>
  </si>
  <si>
    <t>百巴镇开朗村</t>
  </si>
  <si>
    <t>采购犏奶牛（4-5岁）120头，苜蓿草（二级）94吨，粉料100吨等</t>
  </si>
  <si>
    <t>中央资金：财政衔接推进乡村振兴补助资金：199万元</t>
  </si>
  <si>
    <t>白木村藏猪养殖项目</t>
  </si>
  <si>
    <t>鲁朗镇白木村</t>
  </si>
  <si>
    <t>采购能繁母猪500头，配套饲料102吨。到户养殖。</t>
  </si>
  <si>
    <t>其美次仁13398048383</t>
  </si>
  <si>
    <t>中央资金：财政衔接推进乡村振兴补助资金：1693.91万元</t>
  </si>
  <si>
    <t>巴嘎村犏奶牛养殖项目</t>
  </si>
  <si>
    <t>鲁朗镇巴嘎村</t>
  </si>
  <si>
    <t>全村21户，每户购置10头犏奶牛，共购置210头，配套饲料165吨 ，到户养殖。</t>
  </si>
  <si>
    <t>中央资金：财政衔接推进乡村振兴补助资金：289.99万元</t>
  </si>
  <si>
    <t>百巴镇育肥牛基地改扩建项目</t>
  </si>
  <si>
    <t>百巴镇大坝村</t>
  </si>
  <si>
    <t>百巴镇育肥牛基地改扩建项目，规划总用地面积22088.00平方米（约为33.13亩），规划总建筑面积7205.22平方米，新建建筑面积7205.22平方米，其中新建2座2611.64平方米的牛棚；新建1座建筑为195.52平方米的管理用房；新建1座建筑面积为1299.22平方米的饲料加工+精料间；新建1座建筑面积为35.36平方米的兽医室+消毒室；新建一座建筑面积为53.32平方米的门卫室，新建一座建筑面积为396.48平方米的干粪晾晒棚，以及相应配套附属设施，买牛500头、饲料分为草料和精料其中草料150吨精料50吨和刮粪板两套</t>
  </si>
  <si>
    <t>中央资金：财政衔接推进乡村振兴补助资金：1454万元；自治区资金：财政衔接推进乡村振兴补助资金：196万元；市级资金：财政衔接推进乡村振兴补助资金：70万元；县级资金：财政衔接推进乡村振兴补助资金：79.53万元</t>
  </si>
  <si>
    <t>巴宜区百巴镇百巴村乡村旅游户外设施建设项目</t>
  </si>
  <si>
    <t>百巴镇百巴村</t>
  </si>
  <si>
    <t>1、漂流物资采购，水上救援物资设备采购；2、攀岩设备采购、攀岩个人保护装备采购、救援人员物资设备采购；3、飞拉达设备采购、丛林探险（树上、索桥等设备）；4、徒步设备采购；5、骑行设备采购；6、骑马设备物资采购等。</t>
  </si>
  <si>
    <t>边  巴
张珍杰13518947894</t>
  </si>
  <si>
    <t>中央资金：少数民族发展资金（1500万元）；自治区资金：少数民族发展资金（228万元）</t>
  </si>
  <si>
    <t>巴宜区藏猪育肥项目</t>
  </si>
  <si>
    <t>百巴镇增巴村</t>
  </si>
  <si>
    <t>380万用于采购藏猪育肥饲料，50万用于购买疫苗和防疫物资等。</t>
  </si>
  <si>
    <t>张珍杰13518947894</t>
  </si>
  <si>
    <t>中央资金：财政衔接推进乡村振兴补助资金：429.52万元</t>
  </si>
  <si>
    <t>巴宜区民宿改建项目</t>
  </si>
  <si>
    <t>布久乡等</t>
  </si>
  <si>
    <t>按照3星级以上标准配套2000平米的民宿，并配备水、电、讯等配套相关设施，按照整屋定制配套家具及生活电器。</t>
  </si>
  <si>
    <t>边  巴
王锐奇</t>
  </si>
  <si>
    <t>中央资金：财政衔接推进乡村振兴补助资金：780万元；自治区资金：少数民族发展资金：361.56万元；市级资金：财政衔接推进乡村振兴补助资金：240万元；县级资金：财政衔接推进乡村振兴补助资金：218.44万元</t>
  </si>
  <si>
    <t>嘎吉村养猪场提升改造项目</t>
  </si>
  <si>
    <t>百巴镇嘎吉村</t>
  </si>
  <si>
    <t>本项目主要建设内容为新建道路硬化3594.88㎡、新建排水边沟581.63米、新建网围栏1220米、新建车辆消毒池大门及采购猪仔、饲料等。其中购买小猪崽500头、能繁母猪80头、饲料210吨</t>
  </si>
  <si>
    <t>中央资金：财政衔接推进乡村振兴补助资金：239.57万元；自治区资金：财政衔接推进乡村振兴补助资金：60万元</t>
  </si>
  <si>
    <t>林芝市</t>
  </si>
  <si>
    <t>西藏林芝市贡布乳业有限公司设备提升改造及厂房建设项目</t>
  </si>
  <si>
    <t>改造提升贡布乳业公司现有生产线，购置实验室设备，购置新锅炉及新建锅炉房，新建约1300平方库房。</t>
  </si>
  <si>
    <t>林芝市扶贫开发投资有限责任公司</t>
  </si>
  <si>
    <t>蒋华13908947771</t>
  </si>
  <si>
    <t>中央资金：财政衔接推进乡村振兴补助资金：1649万元；市级资金：财政衔接推进乡村振兴补助资金：51万元</t>
  </si>
  <si>
    <t>百巴镇百巴村人居环境整治项目</t>
  </si>
  <si>
    <t>道路提升改造2500米，村容村貌提升37户，安装路灯25盏，垃圾分类点3处75平方米。</t>
  </si>
  <si>
    <t>中央资金：财政衔接推进乡村振兴补助资金：450.46万元；自治区资金：财政衔接推进乡村振兴补助资金：120万元；市级资金：财政衔接推进乡村振兴补助资金：80万元；县级资金：财政衔接推进乡村振兴补助资金：88.46万元</t>
  </si>
  <si>
    <t>百巴镇强嘎村人居环境整治项目</t>
  </si>
  <si>
    <t>百巴镇强嘎村</t>
  </si>
  <si>
    <t>村内道路维修1000米、村容村貌提升60户，人蓄分离点3600平方米、安装路灯30盏，污水处理管道3500米及三级沉淀池、垃圾分类3处75平方米。</t>
  </si>
  <si>
    <t>中央资金：财政衔接推进乡村振兴补助资金：570万元；自治区资金：财政衔接推进乡村振兴补助资金：185万元；市级资金：财政衔接推进乡村振兴补助资金：80万元；县级资金：财政衔接推进乡村振兴补助资金：90.96万元</t>
  </si>
  <si>
    <t>鲁朗乡村旅游配套设施建设项目</t>
  </si>
  <si>
    <t>鲁朗镇罗布村、扎西岗村等</t>
  </si>
  <si>
    <t>新建消防蓄水池2座185m³水池、对原有消防设施进行提升购置设备。</t>
  </si>
  <si>
    <t>中央资金：财政衔接推进乡村振兴补助资金：140万元；自治区资金：财政衔接推进乡村振兴补助资金：60万元</t>
  </si>
  <si>
    <t>色果绕村农田灌溉水渠项目</t>
  </si>
  <si>
    <t>米瑞乡色果绕村</t>
  </si>
  <si>
    <t>原有水渠2000余米，但是由于使用年限较长，且原水渠为砖结构，大部分水渠已经无法正常使用，为保证130余亩土地灌溉，拟对水渠进行改造提升。</t>
  </si>
  <si>
    <t>杨和军18908943111</t>
  </si>
  <si>
    <t>中央资金：财政衔接推进乡村振兴补助资金：56万元；县级资金：财政衔接推进乡村振兴补助资金：24.79万元</t>
  </si>
  <si>
    <t>鲁朗镇白木村美丽宜居村项目</t>
  </si>
  <si>
    <t>人饮工程提升改造增加引水管500米，维修1500米；入户道路硬化850米、安装路灯15盏、垃圾分类处理点1处50平方米；修建公共厕所1座,配套水电附属设施。新建排水沟渠1500米、排污管道2000米及配套污水处理设施。</t>
  </si>
  <si>
    <t>中央资金：财政衔接推进乡村振兴补助资金：330万元；自治区资金：财政衔接推进乡村振兴补助资金：173万元；市级资金：财政衔接推进乡村振兴补助资金：46.86万元</t>
  </si>
  <si>
    <t>鲁朗镇洛木村美丽宜居村项目</t>
  </si>
  <si>
    <t>鲁朗镇洛木村</t>
  </si>
  <si>
    <t>人饮工程提升改造新建1个50立方蓄水池含沉沙池，增加引水管1500米；新建污水管网约2000米及配套污水处理设施；垃圾分类处理点1处25平方米。</t>
  </si>
  <si>
    <t>中央资金：财政衔接推进乡村振兴补助资金：197.13万元；自治区资金：财政衔接推进乡村振兴补助资金：150万元</t>
  </si>
  <si>
    <t>林芝镇卡斯木村美丽宜居村项目</t>
  </si>
  <si>
    <t>村内道路提升改造1000米。村容村貌提升51户，修建打麦场及人蓄分离3000平方米、安装路灯40盏、垃圾分类处理点1处50平方米，污水工程1000米，人饮管道提升改造配套附属设施。</t>
  </si>
  <si>
    <t>中央资金：财政衔接推进乡村振兴补助资金：640万元；市级资金：财政衔接推进乡村振兴补助资金：120万元；县级资金：财政衔接推进乡村振兴补助资金：117.34万元</t>
  </si>
  <si>
    <t>百巴镇大坝村美丽宜居村项目</t>
  </si>
  <si>
    <t>村庄道路提升改造2000米，入户道路硬化600米、村容村貌提升98户、安装路灯60盏，新建污水管网3000米及污水处理设施、人饮工程提升改造等附属设施。</t>
  </si>
  <si>
    <t>中央资金：财政衔接推进乡村振兴补助资金：603.31万元；自治区资金：财政衔接推进乡村振兴补助资金278万元；市级资金：财政衔接推进乡村振兴补助资金：157万元；县级资金：财政衔接推进乡村振兴补助资金：158.07万元</t>
  </si>
  <si>
    <t>鲁朗镇巴嘎村美丽宜居村项目</t>
  </si>
  <si>
    <t>人饮工程提升改造新建1个50立方蓄水池含沉淀池，增加引水管1500米；新建公共厕所1座,配套水电附属设施；建设2个30立方化粪池。村道提升改造2000米,新建排水沟2300米。</t>
  </si>
  <si>
    <t>中央资金：财政衔接推进乡村振兴补助资金：262.83万元；自治区资金：财政衔接推进乡村振兴补助资金：187万元</t>
  </si>
  <si>
    <t>米瑞乡吉定村美丽宜居村项目</t>
  </si>
  <si>
    <t>米瑞乡吉定村</t>
  </si>
  <si>
    <t>入户道路硬化500米、村容村貌提升30户、安装路灯22盏，2500米排污管道及配套污水处理设施等配套附属设施。</t>
  </si>
  <si>
    <t>中央资金：财政衔接推进乡村振兴补助资金：200万元；自治区资金：财政衔接推进乡村振兴补助资金：150万元；县级资金：财政衔接推进乡村振兴补助资金：149.61万元</t>
  </si>
  <si>
    <t>更章乡白玛店村美丽宜居村项目</t>
  </si>
  <si>
    <t>更章乡白玛店村</t>
  </si>
  <si>
    <t xml:space="preserve">村内道路提升改造9756平方米；维修污水管网1项，新建村内污水主管网1782米.支管1125米新建雨水主管网1128米.支管630米，新建蓄水池2座，新建管网1896米。太阳能路灯30盏。
</t>
  </si>
  <si>
    <t>中央资金：财政衔接推进乡村振兴补助资金：390万元；自治区资金：财政衔接推进乡村振兴补助资金：160万元；县级资金：财政衔接推进乡村振兴补助资金：98.97万元</t>
  </si>
  <si>
    <t>米瑞乡曲尼贡嘎村美丽宜居村项目</t>
  </si>
  <si>
    <t>米瑞乡曲尼贡嘎村</t>
  </si>
  <si>
    <t>村内道路维修900米、硬化800米、村容村貌提升63户，改修建打麦场2500平方米、安装路灯40盏、污水管网4000米及污水处理池。</t>
  </si>
  <si>
    <t>中央资金：财政衔接推进乡村振兴补助资金：650万元；自治区资金：财政衔接推进乡村振兴补助资金：200万元；县级资金：财政衔接推进乡村振兴补助资金：147.4万元</t>
  </si>
  <si>
    <t>百巴镇拉格村美丽宜居村项目</t>
  </si>
  <si>
    <t>新建排水管网及污水处理设备，村容村貌改造提升137户。修建4500平方米打麦场，修建6处蓄水池及过滤水池。</t>
  </si>
  <si>
    <t>中央资金：财政衔接推进乡村振兴补助资金；自治区资金：财政衔接推进乡村振兴补助资金；县级资金：财政衔接推进乡村振兴补助资金：389.88万元</t>
  </si>
  <si>
    <t>林芝镇帮纳村美丽宜居村项目</t>
  </si>
  <si>
    <t>林芝镇帮纳村</t>
  </si>
  <si>
    <t>村内道路硬化3500米；村容村貌提升105户，安装路灯30盏，共计4000平方米，铺设4200米的排污管道及配套污水处理设施。</t>
  </si>
  <si>
    <t>中央资金：财政衔接推进乡村振兴补助资金；自治区资金：财政衔接推进乡村振兴补助资金；县级资金：财政衔接推进乡村振兴补助资金：194.78万元</t>
  </si>
  <si>
    <t>林芝镇朗欧村美丽宜居村项目</t>
  </si>
  <si>
    <t>村庄道路提升改造2000米，入户道路硬化1650米，村容村貌提升35户、安装路灯20盏，2000米排污管道及配套污水处理设施。</t>
  </si>
  <si>
    <t>中央资金：财政衔接推进乡村振兴补助资金；自治区资金：财政衔接推进乡村振兴补助资金；县级资金：财政衔接推进乡村振兴补助资金：199.93万元</t>
  </si>
  <si>
    <t>米瑞乡麦娘麦村美丽宜居村项目</t>
  </si>
  <si>
    <t>米瑞乡麦娘麦村</t>
  </si>
  <si>
    <t>村内道路维修500米、硬化800米、村容村貌提升32户、垃圾分类处理点2处50平方米，安装路灯21盏、修建2000米污水管网及配套污水处理设施等附属设施。</t>
  </si>
  <si>
    <t>中央资金：财政衔接推进乡村振兴补助资金：440万元；自治区资金：财政衔接推进乡村振兴补助资金：100万元；县级资金：财政衔接推进乡村振兴补助资金：109.86万元</t>
  </si>
  <si>
    <t>八一镇尼西村美丽宜居村项目</t>
  </si>
  <si>
    <t>八一镇尼西村</t>
  </si>
  <si>
    <t>对4个自然村新修排污管道，尼西自然村2000米，仲萨自然村4200米，米久自然村1200米，永久邦嘎自然村2600米。尼西、米久、仲萨、永久邦嘎四个自然村现有饮水工程改造；新增安装路灯50盏94户村容村貌提升；1300米道路硬化。</t>
  </si>
  <si>
    <t>中央资金：财政衔接推进乡村振兴补助资金：880万元；自治区资金：财政衔接推进乡村振兴补助资金：108万元；县级资金：财政衔接推进乡村振兴补助资金：271.91万元</t>
  </si>
  <si>
    <t>2022年扶贫贷款贴息（含利差补贴）</t>
  </si>
  <si>
    <t>中央资金：财政衔接推进乡村振兴补助资金：310.73万元</t>
  </si>
  <si>
    <t>全市涉及七县（区）2022年扶贫贷款贴息（含利差补贴）</t>
  </si>
  <si>
    <t>林芝市乡村振兴局</t>
  </si>
  <si>
    <t>王斌18076949567</t>
  </si>
  <si>
    <t>中央资金：财政衔接推进乡村振兴补助资金：1194.74万元</t>
  </si>
  <si>
    <t>工布江达县</t>
  </si>
  <si>
    <t>工布江达县欧巴村精品民宿改造建设项目</t>
  </si>
  <si>
    <t>欧巴村</t>
  </si>
  <si>
    <t>利用原有28户村民住宅进行精品民宿改造，对外墙装饰进行统一，室内进行重新装修，进行，民宿设施设备采购，提升游客住宿的舒适度，增加游客的旅游体验，完善村内的附属套配，新建道路2000米，停车位3480平方米，完善给排水及电气工程，实现村民经济增收。</t>
  </si>
  <si>
    <t>工布江达县乡村人民政府</t>
  </si>
  <si>
    <t>肖健13658947979</t>
  </si>
  <si>
    <t>中央财政衔接资金1565万元、自治区衔接资金363.3万元，市级衔接资金97.5万元</t>
  </si>
  <si>
    <t>工布江达县巴河镇牦牛经济杂交第二期推广建设项目</t>
  </si>
  <si>
    <t>叮当村</t>
  </si>
  <si>
    <t>本项目总用地面积107396.47 m2，总建筑面积7308.14m2，总计容建筑面积7308.14m2，项目建设内容有：1、新建一型牛棚(160头2座)2175.84 m2；2、新建二型牛棚(160头5座)5132.30m2；3、新建碎石道路1900.00m2；4、场地硬化面积2097.77m2,5、补齐一期建设项目中的部分污水处理设施、园区围墙建设、园区绿化等其他附属设施及配套设备。养殖育肥牛预计1500头，收购架子牛9000/头，架子牛育肥期为120天左右，一年可育肥两期，按一年两次的周期，一年的出栏量为3000头，一年利润200万元。</t>
  </si>
  <si>
    <t>肖健13658947979，尼玛罗布13989041899</t>
  </si>
  <si>
    <t>中央财政衔接资金1610万元(含少数民族发展资金1184.1万元)、自治区衔接资金290.93万元，市级衔接资金115万元</t>
  </si>
  <si>
    <t>工布江达县巴松措水上漂流旅游建设项目</t>
  </si>
  <si>
    <t>项目建设基础设施：木巴村生态游客服务中⼼建筑面积580m²，（其中接待大厅300 m²，装备库100 m²、培训室80 m²、更衣卫生间100 m²，）停车场配套800 m²，下水码头。嘎拉村修建更衣卫生间100 m²，停车场300 m²，起水码头。河道隐患排除，修建河道水上安全缆索
项目营运设备，安全监控设施：漂流筏20条，专业救生衣，水上防护服，头盔，船桨，等水上漂流用器材200套，救援冲锋舟，30P船外机，救生圈，抛绳包，救援AED，等水上漂流保障设备。</t>
  </si>
  <si>
    <t>中央财政衔接资金600万元</t>
  </si>
  <si>
    <t>工布江达县肉制品加工厂技术提升改造建设项目</t>
  </si>
  <si>
    <t>巴河产业园</t>
  </si>
  <si>
    <t>改造现有4栋食品加工厂房，增加生产线，1#肉粒和手撕肉车间，2#肉干和卤肉车间，3#为广式烤肠及早餐肠车间，4#为红烧肉罐头及肉酱车间。1#、2#、4#单栋改造面积为726.84㎡，3#改造面积为615.09㎡，总改造面积为2795.61㎡，包括设备采购。建筑内部采用50型硫氧镁彩钢板隔墙分隔各个功能区，厂内分为洁净区和非洁净区，洁净用房等级为Ⅳ级。内部设置不锈钢排水沟，设置吊顶，吊顶采用50型硫氧镁彩钢板，地面使用环氧地坪，等其他附属设施及配套设备。</t>
  </si>
  <si>
    <t>中央财政衔接资金1360万元、自治区衔接资金145.05万元</t>
  </si>
  <si>
    <t>工布江达县仔猪入户养殖项目</t>
  </si>
  <si>
    <t>工布江达县（82个村居）</t>
  </si>
  <si>
    <t>按照《工布江达县打造富民产业仔猪入户养殖增收方案》标准，农户自行出资购买仔猪，根据农户选择补贴方式用于兑现农户养殖补贴（300元/头资金补贴或300元/头饲料补贴），选择资金补贴农户在购买仔猪后的2个月之内将按照300元/头的补贴标准以“一卡通”的方式兑现到群众手中；选择饲料补贴根据饲料加工场生产量2个月之内以300元/头标准发放到农户手中，农户将仔猪育肥至40-50公斤出栏体重标准时，由县动物检疫部门实施检疫检测，相关指标达标后方可销售，农户出现销售困难时，由相关企业按照活重46元/公斤的保底收购价实时收购。</t>
  </si>
  <si>
    <t>中央财政衔接资金500万元</t>
  </si>
  <si>
    <t>工布江达县牦牛经济杂交及育肥项目</t>
  </si>
  <si>
    <t>通过县级指导，乡级管理，村级实施，农户养殖的方式，采购3至6岁犏奶牛，实行入户养殖，培育牦牛经济杂交；采购牦牛（犊牛），实行入户养殖，成年后交由企业集中育肥，进行销售，收益由村集体牵头，实行申报制度，继续投入到产业发展中。</t>
  </si>
  <si>
    <t>中央财政衔接资金400万元、自治区衔接资金100万元、市级衔接资金1303.92万元</t>
  </si>
  <si>
    <t>工布江达县江达乡太昭村巩固提升建设项目</t>
  </si>
  <si>
    <t>太昭村</t>
  </si>
  <si>
    <t>1、入口指引牌1座，村容村貌提升改造700平方米，特色产品售卖亭5个，庭院经济100户（温室棚20平方米/户），村内标识标牌1项。
2、人畜分离（以每户2万块钱形式补助）共100户 ，成品岗亭3个，庭院整治改造984.5米，乡村振兴民族团结墙改造152.4米，沿路植物种植132平方米，清军墓危墙改造485米，对有安全隐患的区域设置防护栏杆676.4米，太昭宗政府前广场树池改造1项，花池45米。
3、基础设施部分：入户路硬化3372.3平方米，道路排水边沟261.7米，人行步道852平方米，对每户的浴室进行改造100户（以每户7000块钱形式补助），新建给水管网3861米，阀门井36座，蓄水池1座，背水台改造100户，排污管道 （DN300主管）551米，排水PVC-U （DN150支管）181米，大型化粪池G4-9F 9立方1座，小型化粪池YJBH-1-Ⅱ 2立方10座，污水检查井（Φ700）17座，雨水检查井（Φ700）1座，钢筋混凝土管 49米，修理现有路灯21盏，新建路灯173盏，垃圾桶50个，垃圾分类亭4个等人居环境整治及其他附属设施。</t>
  </si>
  <si>
    <t>中央财政衔接资金937.54万元、自治区衔接资金312.51万元</t>
  </si>
  <si>
    <t>工布江达县巴河镇秀巴村巩固提升建设项目</t>
  </si>
  <si>
    <t>秀巴村</t>
  </si>
  <si>
    <t>新建路灯8个，维修15个，维修饮水管网、维修污水管网、人畜分离26户等人居环境整治及其他附属设施。</t>
  </si>
  <si>
    <t>中央财政衔接资金75万元、自治区衔接资金24.95万元</t>
  </si>
  <si>
    <t>工布江达县巴河镇叮当村整村提升改造项目（二期）</t>
  </si>
  <si>
    <t xml:space="preserve">
叮当村</t>
  </si>
  <si>
    <t>补齐村庄人居环境整治、小型公益性基础设施、农牧业生产配套建设，叮当村混凝土边沟1536米，嘎让村混泥土边沟1357米；村庄庭院经济建设等小型公益性生活设施。</t>
  </si>
  <si>
    <t>中央财政衔接资金144万元、自治区衔接资金3.37万元</t>
  </si>
  <si>
    <t>工布江达县江达乡吾路岗村水源维修项目</t>
  </si>
  <si>
    <t>吾路岗村</t>
  </si>
  <si>
    <t>新建拦水坝19.95米，钢筋石笼护坡42米，河道清理218.23平米，过滤网10.57m,防护网6.86平方米，管道覆土300立方米，水池检修及保温2个,新建备用水源取水口一处以及其他改造内容。更换钢丝网骨架复合PE管95.60米，管道检修3764米以及其它维修工程。</t>
  </si>
  <si>
    <t>中央财政衔接资金94.15万元、自治区衔接资金23.54万元</t>
  </si>
  <si>
    <t>工布江达县巴河镇朗色村人居环境提升改造项目</t>
  </si>
  <si>
    <t>朗色村</t>
  </si>
  <si>
    <t>村内道路硬化宽3.5米，长约3km，入户道路建设1.5km,庭院整治28户，新建浴室28户，人畜分离，饮水提升改造及排水管道建设约1500米等其他附属设施</t>
  </si>
  <si>
    <t>中央财政衔接资金240万元、自治区衔接资金59.61万元</t>
  </si>
  <si>
    <t>工布江达县加兴乡加色村桥梁建设项</t>
  </si>
  <si>
    <t>加色村</t>
  </si>
  <si>
    <t>采用预制拼装结构，采用一跨预制预应力砼小箱梁，桥梁全宽3.5m，桥梁全长39.5m。上部结构采用预应力砼(后张)简支小箱梁,桥面连续;下部结构采用U台﹐桥台采用扩大基础。</t>
  </si>
  <si>
    <t>陶启文</t>
  </si>
  <si>
    <t>中央财政衔接资金(以工代赈)362万元</t>
  </si>
  <si>
    <t>工布江达县金达镇雪村村庄道路硬化工程项目</t>
  </si>
  <si>
    <t>雪村</t>
  </si>
  <si>
    <t>1.329km硬化道路，宽为3m，结构层厚为0.3m，及填挖方</t>
  </si>
  <si>
    <t>中央财政衔接资金(以工代赈)149万元</t>
  </si>
  <si>
    <t>工布江达县仲莎乡仲莎行政村农田灌溉提升工程</t>
  </si>
  <si>
    <t>仲莎村</t>
  </si>
  <si>
    <t>修缮排水边沟3.7千米，灌溉沟1400立方米，土石方开挖1350立方米及配套附属工程</t>
  </si>
  <si>
    <t>中央财政衔接资金(以工代赈)177万元</t>
  </si>
  <si>
    <t>工布江达县朱拉乡波村村庄道路硬化项目</t>
  </si>
  <si>
    <t>波村</t>
  </si>
  <si>
    <t>新建1.5千米硬化道路及配套附属工程</t>
  </si>
  <si>
    <t>中央财政衔接资金(以工代赈)357万元</t>
  </si>
  <si>
    <t>工布江达县朱拉乡嘎当村美丽宜居建设项目</t>
  </si>
  <si>
    <t>嘎当村</t>
  </si>
  <si>
    <t>1、新建公共厕所30m2。2、硬化改造工程6750m2、入户道路770m2、污水管网4770m，水渠工程500m，饮水工程2个，路灯工程50个及人居环境提升工程，人畜分离等相关附属设施。</t>
  </si>
  <si>
    <t>中央财政衔接资金635.17万元、自治区衔接资金254.51万元</t>
  </si>
  <si>
    <t>工布江达县巴河镇堆果村美丽宜居建设项目</t>
  </si>
  <si>
    <t>堆果村</t>
  </si>
  <si>
    <t>新建沉淀池1个、新建污水管道3000米、新建玻璃钢化粪池69座、路灯维修15盏、给水管道1000米、水源地过滤设施1个，垃圾分类点8.64m2。太阳能路灯30盏、给水管道3000m、入户道路2400m2、村道路600m2、新建沉淀池1个。新建垃圾收集站30m2、等人居环境整治及其他附属设施。</t>
  </si>
  <si>
    <t>中央财政衔接资金1006.73万元、自治区衔接资金413.27万元</t>
  </si>
  <si>
    <t>工布江达县工布江达镇孜嘎村美丽宜居建设项目</t>
  </si>
  <si>
    <t>孜嘎村</t>
  </si>
  <si>
    <t>孜嘎村新建村内道路1200 米，入户道路 200米，农田灌溉水渠6000米，新建污水管网1200米，修建一座30平方米的公厕，新建2个垃圾收集点，增加10盏路灯，孜嘎村（西日）村生活垃圾集中收集1处、污水处理设施，改造垃圾场，钢结构树脂瓦顶棚80平米及人畜分离等人居环境整治及其他附属设施。</t>
  </si>
  <si>
    <t>中央财政衔接资金432.41万元、自治区衔接资金111.2万元</t>
  </si>
  <si>
    <t>工布江达县加兴乡雪朗村美丽宜居建设项目</t>
  </si>
  <si>
    <t>雪朗村</t>
  </si>
  <si>
    <t>冬季饮水改造全村85户村级饮用水，提升改造原排污主管道1500米、分户排污管道800米。新建污水设施处理或沉淀处理5处，修建入户道路400米，修建公共厕所1个，30平方米，新建路灯5盏，及人畜分离等人居环境整治及其他附属设施。</t>
  </si>
  <si>
    <t>中央财政衔接资金654.53万元、自治区衔接资金218.18万元</t>
  </si>
  <si>
    <t>工布江达县金达镇加龙村美丽宜居建设项目</t>
  </si>
  <si>
    <t>加龙村</t>
  </si>
  <si>
    <t xml:space="preserve">1、基础设施部分：
①新建垃圾转运站1座，钢结构，建筑面积 29.14㎡。
②购置垃圾转运车厢4台，垃圾发酵池一座；
2、人居环境提升部分：
新建公共卫生间一座，砌体结构，建筑面积 38.34㎡；结构形式为钢结构；维修路灯11盏，新增路灯72盏；新建排污工程，其中DN300 HDPE双壁波纹管4367m、DN200 UPVC排水管1320m；建设给水提升工程，新建取水口和清水池，对村民背水台进行保温维修； </t>
  </si>
  <si>
    <t>中央财政衔接资金1457.61万元、自治区衔接资金541.95万元（含少数民族发展资金541.95万元）</t>
  </si>
  <si>
    <t>工布江达县金达镇强洛村美丽宜居建设项目</t>
  </si>
  <si>
    <t>强洛村</t>
  </si>
  <si>
    <t>强洛村主干道需修约3000米，宽4米；入户道路长2500米、宽2.5米；饮水管需加粗更换，污水管网约1420米及处理设施，新建路灯76盏维修20盏。围墙改造约5000米、新建通往农场桥梁1座，长约20米，宽3米；新建仓库1间，约400平方。仲堆村主干道需修约1000米，宽4米；入户道路长约600米，宽2.5米；饮水管子需加粗更换，污水管网约1500米及处理设施，新建路灯70盏，围墙改造约2500米，人畜分离等人居环境整治及其他附属设施。</t>
  </si>
  <si>
    <t>中央财政衔接资金1796.17万元、自治区衔接资金479.43万元（含少数民族发展资金156.67万元）、县级衔接资金251.8万元</t>
  </si>
  <si>
    <t>工布江达县娘蒲乡拉如村美丽宜居建设项目</t>
  </si>
  <si>
    <t>拉如村</t>
  </si>
  <si>
    <t>村庄入口标识1座；统一店招，53个；自然村防牛围网，3823m；入户路铺设共7938.88平方米；补充自然村路灯30盏；冬季饮水提升改造：村庄供水水源点建设两处（新建蓄水池（包含沉砂池）97立方），新建村庄北部片区蓄水池（包含沉砂池）3立方；修复尼木那曲水源点挡墙66.6米；大型化粪池G12-75F  97立方米1座，村庄污水管网建设（排污管道（DN300主管）2664m，排污管道（DN150支管）3030m），污水检查井64座及人畜分离等人居环境整治及其他附属设施。</t>
  </si>
  <si>
    <t>中央财政衔接资金2051.93万元,中央财政农村综合改革转移支付资金110万元、自治区衔接资金176.82万元、市级厕所革命资金0.4万元，县级衔接资金500万元</t>
  </si>
  <si>
    <t>工布江达县朱拉乡坝村美丽宜居建设项目</t>
  </si>
  <si>
    <t>坝村</t>
  </si>
  <si>
    <t>1、新建公共厕所30m2。2、硬化改造工程5400m2、污水管网2920m、水渠工程500m、饮水工程1个、路灯工程30个、人居环境提升1个及人畜分离等相关附属设施。</t>
  </si>
  <si>
    <t>中央财政衔接资金329.34万元、自治区衔接资金48.97万元</t>
  </si>
  <si>
    <t>工布江达县巴河镇拉如村美丽宜居建设项目</t>
  </si>
  <si>
    <t>新建污水管网4000米，修步道1500米，新建1300米钢筋混凝土水渠，新建1座公共卫生间，30平方。新建2个垃圾收集点及人畜分离等人居环境整治及其他附属设施。</t>
  </si>
  <si>
    <t>中央财政衔接资金594.69万元、自治区衔接资金296.77万元</t>
  </si>
  <si>
    <t>工布江达县金达镇旁村美丽宜居建设项目</t>
  </si>
  <si>
    <t>旁村</t>
  </si>
  <si>
    <t>1.给水主管1500米、背水台72个、水处理管网4200米、沉淀池2个、2M3化粪池72；2.入户道1050米、硬化道路7000米，宽3.5米；3.网围栏40米；4.新建蓄水池2个；6.维修路灯6盏、新增72盏路灯。</t>
  </si>
  <si>
    <t>中央财政衔接资金811.35万元、自治区衔接资金311.72万元</t>
  </si>
  <si>
    <t>工布江达县金达镇新生村美丽宜居建设项目</t>
  </si>
  <si>
    <t>新生村</t>
  </si>
  <si>
    <t>（一）1.新修新生村农村饮用水管道总长度3000米，新建蓄水池及配套设施。2.新建污水管道2000米及配套设施。3.村主干道硬化总长度500米，太阳能路灯需要安装44盏。4.垃圾转运站1处。5.新修农田灌溉水渠总长度1500米。
  （二）1.新修雪村农村饮用水管总长度1500米，新建蓄水池及配套设施。2.新建污水管道总长度1300米及配套设施。3.村庄主干道硬化总长度1700米，入户道路硬化总长度1100米，太阳能路灯40盏。4.垃圾转运站1处。等人居环境整治及其他附属设施。</t>
  </si>
  <si>
    <t>中央财政衔接资金693万元、自治区衔接资金272.73万元</t>
  </si>
  <si>
    <t>工布江达县娘蒲乡吴朗村美丽宜居建设项目</t>
  </si>
  <si>
    <t>吴朗村</t>
  </si>
  <si>
    <t>1、3.5米宽主干道2951.465米（多阿多村自然村822.596m；岗吉库村自然村239.031m；杂欧那村自然村1273.14m；梅松多村自然村616.698m）。3米宽入户路1977.63米（多阿多村自然村387.22m；岗吉库村自然村439.53m；杂欧那村自然村598.08m；梅松多村自然村552.8m）。
2、改造入村标识标牌1个。
3、冬季饮水提升改造：杂欧那自然村新建取水口1座，新建引水PE管道125m（DN110），新建蓄水池1座（50立方米），新建输水PE管道4397m（DN110），新建入户管道340m（DN32）,新建入户背水台17户；梅松多自然村新建取水口1座，新建背水台10座，新建入户管道200m（DN32）。
4、新建排污主管：3319米；新建排污入户管：1070米；新建污水检查井：138座；新建化粪池；新建入户沉淀池：69座。
5、新建垃圾分类收集点14个；新建垃圾转运点3个，及人畜分离。
6、新增太阳能路灯107盏（其中多阿多31盏，岗吉库5盏，杂欧那47盏，梅松多24盏）。</t>
  </si>
  <si>
    <t>中央财政衔接资金1659.44万元，中央财政农村综合改革转移支付资金121万元、自治区衔接资金548.19万元，市级衔接资金63.73万元</t>
  </si>
  <si>
    <t>工布江达县加兴乡罗马林村美丽宜居建设项目</t>
  </si>
  <si>
    <t>罗马林村</t>
  </si>
  <si>
    <t>维修全村排污管道约4公里，入户道路建设硬化长600米，改造提升村级饮用水入户124户，水源地保护，水质净化。人畜分离等人居环境整治及其他附属设施。</t>
  </si>
  <si>
    <t>中央财政衔接资金745.94万元，自治区衔接资金63.73万元，市级77.07万元</t>
  </si>
  <si>
    <t>工布江达县巴河镇孜木宗村美丽宜居建设项目</t>
  </si>
  <si>
    <t>孜木宗村</t>
  </si>
  <si>
    <t>嘎拉村入户道路硬化2000米，孜木宗村入户道路硬化200米，宽2.5米，维修2000米污水管，新建1000米污水管及沉淀池。新建给水管网约8000米，新建一所公共卫生间一所，30平方米，增设路灯40盏，新建孜木宗垃圾收集点2座等人居环境整治及其他附属设施。</t>
  </si>
  <si>
    <t>中央财政衔接资金717.06万元，自治区衔接资金110.14万元，市级262.78万元</t>
  </si>
  <si>
    <t>工布江达县扶贫贷款贴息</t>
  </si>
  <si>
    <t>工布江达县2022年扶贫贷款贴息资金（含利差补贴）</t>
  </si>
  <si>
    <t>中央财政衔接资金225.38万元</t>
  </si>
  <si>
    <t>农牧民实用技能培训</t>
  </si>
  <si>
    <t>根据西藏自治区人力资源和社会保障厅、西藏自治区财政厅2018年11月23日印发的《西藏自治区职业培训补贴资金使用管理实施细则（试行）》（藏人社发[2018]157号文件），组织650名脱贫户及监测户群众培训，培训主要内容为农民合作社建设管理、农业与乡村旅游、牲畜常见疾病预防、大棚蔬菜种植病害防治。</t>
  </si>
  <si>
    <t>中央财政衔接资金20.5万元、自治区衔接资金8.75万元</t>
  </si>
  <si>
    <t>工布江达县乡村振兴村庄规划编制</t>
  </si>
  <si>
    <t>根据我县发展规划，联合相关只能部门，以解决村庄“四个不平衡”问题，结合我县村庄实际，制定我县66个村庄详细规划。</t>
  </si>
  <si>
    <t>李燕</t>
  </si>
  <si>
    <t>自治区衔接资金660万元，县级配套资金168万元</t>
  </si>
  <si>
    <t>朗县</t>
  </si>
  <si>
    <t>朗县拉多乡</t>
  </si>
  <si>
    <t>朗县拉多乡新扎村养牛场配套附属工程建设项目</t>
  </si>
  <si>
    <t>拉多乡新扎村</t>
  </si>
  <si>
    <t>混凝土硬化路面2341.21平；2.7米高包塑铁丝围网234.57米；场地挖方28047.1方；场地填方275方；新建挡土墙325.33米；总体给排水1项；总体电气1项</t>
  </si>
  <si>
    <t>朗县人民政府</t>
  </si>
  <si>
    <t>夏多
18089007703</t>
  </si>
  <si>
    <t>中央以工代赈任务资金316万元</t>
  </si>
  <si>
    <t>是</t>
  </si>
  <si>
    <t>否</t>
  </si>
  <si>
    <t>朗县
拉多乡</t>
  </si>
  <si>
    <t>朗县拉多乡牦牛养殖建设项目</t>
  </si>
  <si>
    <t>拉多乡</t>
  </si>
  <si>
    <t>1、1号牛舍（育肥舍）2265.56平；2号牛舍（犊牛舍）532.98平；饲草库296.59平；饲料库100.04平；门卫室58.04平；青贮窖308.94平；混凝土硬化路面2430.47平、养殖场大门1座、2.7米高包塑铁丝围网217.29米、2.7米高实心砌块围墙34.46米、25方蓄水池1座、截水口1座、文化墙1座、总体电气工程1项、总体给排水工程1项。2、1T容量双胞胎饲料机1台；轮胎式装载机1辆；牛粪清运车1辆；运输车1辆；微型水罐消防车1辆。</t>
  </si>
  <si>
    <t>洛桑次成13908940307</t>
  </si>
  <si>
    <t>中央少数民族发展任务资金220万、自治区少数民族资金102万元。市级衔接资金79万元、县本级衔接资金25万云</t>
  </si>
  <si>
    <t>朗县区域公用品牌IP打造策划及设计项目</t>
  </si>
  <si>
    <t>品牌战略策划方案1套；品牌视觉设计1套；产品包装设计1套；知识产权申请1套；营销推广及品牌宣传。</t>
  </si>
  <si>
    <t>中央衔接资金200万</t>
  </si>
  <si>
    <t>朗县登木乡</t>
  </si>
  <si>
    <t>朗县登木乡崩达村美丽宜居村建设项目</t>
  </si>
  <si>
    <t>登木乡崩达村</t>
  </si>
  <si>
    <t>老桑琼组巷道硬化1486.05㎡，打麦场硬化610.84㎡，入户道路319.91㎡，藏式仿木栏杆184m以及绿化、给水、电气等附属工程；新桑琼组新建公共厕所39.13㎡，打麦场硬化671.24㎡，村内仿木栅栏155.03m以及电气、给水、排污等附属工程；果龙组新建农机房78.12㎡，巷道硬化1205.90㎡，排水沟121.67m，灌溉水渠122.85m，打麦场硬化260.81㎡，鹅卵石小道89.50㎡，挡土墙146.99m³，村内仿木栅栏121.84m以及给水、排污、电气等工程；新崩达组新建农机房78.12㎡，打麦场硬化180.32㎡，村内道路损坏修补501.94㎡以及绿化、挡墙修补等工程；老崩达组新建饲草库57.34㎡，打麦场硬化369.64㎡，村内仿木栅栏135.40m，道路修补386.26㎡，排水沟76.86m，硬化地面261.09㎡以及电气、护坡等工程。</t>
  </si>
  <si>
    <t>姜斌
18008941516</t>
  </si>
  <si>
    <t>中央衔接资金77万元、自治区衔接资金204万元。市级衔接资金69万元、县本级衔接资金23万元</t>
  </si>
  <si>
    <t>朗县洞嘎镇</t>
  </si>
  <si>
    <t>朗县洞嘎镇嘎贡村美丽宜居村建设项目</t>
  </si>
  <si>
    <t>洞嘎镇嘎贡村</t>
  </si>
  <si>
    <t>切组路面硬化2001.98㎡，片石人行道1390.52㎡，挡墙59m，水沟621.25m，栏杆200m，饲草棚835.60㎡，公厕13.2㎡，路灯工程31盏以及给排水等附属工程；嘎贡组道路破除1880.72㎡，片石人行道849.25㎡，压印砼路1880.72㎡，水沟235.28m，DN300HDPE双壁波纹管309m，集水井75座，栏杆760m，绿化栏杆123m，片石贴面400m，饲草棚660.66㎡，路灯工程14盏以及给水等附属工程；江组路面硬877.06㎡，新建打麦场671㎡，新建土路174㎡，饲草棚362.40㎡，垃圾收集池106.09㎡栏杆1767m新建花台250m，路灯工程39盏以及排水等附属工程。</t>
  </si>
  <si>
    <t>中央少数民族发展任务资金348万、自治区少数民族资金98万元、市级衔接资金109万元、县本级衔接资金34万元</t>
  </si>
  <si>
    <t>朗县仲达镇</t>
  </si>
  <si>
    <t>朗县仲达镇伟列村美丽宜居村建设项目</t>
  </si>
  <si>
    <t>仲达镇伟列村</t>
  </si>
  <si>
    <t>伟列组路面破损维修1493.93㎡，新建主道643.25㎡，新建入户道路409.47㎡，村口场地改造260.15㎡，挡土墙89.00m，盖板涵14.00m，栏杆614.50m，路灯48.00盏以及钢架桥水沟、蓄水池、排污等工程;藏木组路面破损维修315.30㎡，新建主道3412.52㎡，挡土墙733.20m，波形护栏756.00m，栏杆456.00m以及其他工程。</t>
  </si>
  <si>
    <t>中央衔接资金92万元、自治区衔接资金244万元。市级衔接资金82万元、县本级衔接资金26万元</t>
  </si>
  <si>
    <t>朗县朗镇</t>
  </si>
  <si>
    <t>朗县朗镇托麦村美丽宜居村建设项目</t>
  </si>
  <si>
    <t>朗镇托麦村</t>
  </si>
  <si>
    <t>仲温组路面破损维修3252.38㎡，新建主道3629.74㎡,新建入户道路3177.88㎡,片石人行道1216.93㎡，水沟2085.50m，挡墙405.50m，钢波纹管涵96.00m，国道侧栏杆445.00m，栏杆370.00m，路灯113盏以及其他附属工程;托麦组路面破损维修3005.19㎡，新建主道3711.82㎡，新建入户道路3336.58㎡，片石人行道1713.33㎡，水沟2621.00m，挡墙468.00m，盖板涵36.00m，钢波纹
管涵148.50m，公厕18.44㎡，国道侧栏杆445.00m，栏杆550.00m，路灯98盏等其他附属工程。</t>
  </si>
  <si>
    <t>中央衔接资金205万元、自治区衔接资金518万元。市级衔接资金177万元、县本级衔接资金55万元</t>
  </si>
  <si>
    <t>朗县朗镇娘村美丽宜居村建设项目</t>
  </si>
  <si>
    <t>朗镇娘村</t>
  </si>
  <si>
    <t>娘组新建路灯32套，围墙修缮900.00m，道路破除恢复380.00㎡，片石铺装283.00㎡，波形护栏290.00m，道路边沟100.00m，新建桥1座以及取水、排污等附属工程;上白若组新建路灯8套，新建打麦场123.22㎡，道路硬化157.66㎡，入户硬化410.00㎡，道路边沟150.00m，挡土墙 33.86m，以及取水、排污等附属工程;下白若组围墙修缮600.00m,路灯8.00盏，新建打麦场 123.22㎡，道路硬化610.00㎡，场地硬化639.88㎡，片石铺装490.00㎡以及取水、排污等附属工程;落日组新建木栅栏100.00m，以及排污等附属工程。</t>
  </si>
  <si>
    <t>中央衔接资金106万元、自治区衔接资金283万元。市级衔接资金95万元、县本级衔接资金30万元</t>
  </si>
  <si>
    <t>朗县金东乡</t>
  </si>
  <si>
    <t>朗县金东乡秀村美丽宜居村建设项目</t>
  </si>
  <si>
    <t>金东乡秀村</t>
  </si>
  <si>
    <t>秀组：道路工程330m修复，栈道256m，电力路灯15盏，垃圾分类收集点1处，标识标牌，观景台一个，新建公厕1座及给排水等附属工程；列组道路工程1157m修复，电力路灯10盏，垃圾分类收集点1处，标识标牌及给排水等附属工程；吞仓组道路工程430m，护坡402m，电力路灯11盏及挡墙等附属工程。</t>
  </si>
  <si>
    <t>中央少数民族发展任务资金548万、自治区少数民族资金151万元。市级衔接资金171万元、县本级衔接资金53万元</t>
  </si>
  <si>
    <t>朗县登木乡多龙村美丽宜居村建设项目</t>
  </si>
  <si>
    <t>登木乡多龙村</t>
  </si>
  <si>
    <t>入户道路硬化3530.45㎡，片石路面475.5㎡，波形护栏472m，打麦场硬化136.11㎡，晾晒场硬化192.00㎡，新建公厕38.24㎡，农具机房186.00㎡以及路肩墙、挡土墙、盖板涵、给排水、路灯、
人畜分离等附属工程。</t>
  </si>
  <si>
    <t>中央衔接资金156万元、自治区衔接资金394万元。市级衔接资金134万元、县本级衔接资金42万元</t>
  </si>
  <si>
    <t>朗县仲达镇堆许村美丽宜居村建设项目</t>
  </si>
  <si>
    <t>仲达镇堆许村</t>
  </si>
  <si>
    <t>比日岗组道路硬化8889.90㎡，路灯18盏以及排水、牛舍土方、垃圾分类点、打麦场硬化等；堆许组硬化工程1373.05㎡，排水沟397.00m，路灯17.00盏以及牛舍土方、垃圾分类点、打麦场硬化等；夏组硬化工程3697.50㎡，排水沟1005.00m，路灯3盏，以及牛舍土方、垃圾分类点、打麦场硬化等；协岗组硬化工程745.50㎡，排水沟549.00m，路灯21盏以及给排水、牛舍土方、垃圾分类点、打麦场硬化等；补助部分新建牛舍、围墙及线路改造工程。</t>
  </si>
  <si>
    <t>中央衔接资金210万元、自治区衔接资金544万元。市级衔接资金185万元、县本级衔接资金57万元</t>
  </si>
  <si>
    <t>朗县朗县朗镇</t>
  </si>
  <si>
    <t>朗县朗镇堆巴村美丽宜居村建设项目</t>
  </si>
  <si>
    <t>朗镇堆巴村</t>
  </si>
  <si>
    <t>堆巴组新建厕所58.32m²，打麦场274.16m²,路灯38盏，片石铺装490.00m²，人畜分离、打麦场硬化1169.01m²，木栅栏420.00m，边沟整治700.00m，入户硬化881.18m²，道路硬化1361.27m²，挡土墙813.11m³以及室外电气、给排水、场地平整等附属工程；路组新村场地硬化1287.96m²，新建围墙68.00m，道路硬化807.31m²，道路边沟230.66m，挡土墙1061.71m³以及给排水、场地平整等附属工程；路组老村新建入户硬化300.00m²，木栅栏200.00m，片石铺装2110.00m²，路灯17盏，场地清运、平整、硬化3000.00m²以及取水、排污等附属工程。</t>
  </si>
  <si>
    <t>中央衔接资金145万元、中央少数民族发展任务资金29万元、自治区衔接资金454万元。市级衔接资金153万元、县本级衔接资金348万元</t>
  </si>
  <si>
    <t>朗县拉多乡拉多村美丽宜居村建设项目</t>
  </si>
  <si>
    <t>拉多乡拉多村</t>
  </si>
  <si>
    <t>新建公厕8.32㎡，垃圾池219.39㎡，饲草棚479.10㎡，道路恢复1661.44㎡，片石步道286.57㎡，新建台阶150.00㎡，盖板边沟439.00m，新建仿木栏杆299.50m，挡土墙387.80m以及给排水、电气等附属工程。</t>
  </si>
  <si>
    <t>中央衔接资金46万元、自治区衔接资金125万元。市级衔接资金42万元、县本级衔接资金13万元</t>
  </si>
  <si>
    <t>朗县登木乡登木村美丽宜居村建设项目</t>
  </si>
  <si>
    <t>登木乡登木村</t>
  </si>
  <si>
    <t>边朱康巴组硬化入户路997.70m²，路灯7盏以及排水工程；康玛组硬化入户路998.78m²，路灯28盏,新建饲草库120.00m²,晾晒场205.00m²以及土方、给排水等附属工程；堆嘎组硬化入户路731.23m²，路灯8盏以及排水工程；拉拉岗硬化入户路874.70m²,路灯12盏，堆麦钢房150.00m²以及土方、排水工程；纳仓组硬化入户路949.30m²，路灯8盏，打麦场300m²以及土方、排水工程；吞波组硬化入户路1245.07m²，路灯6盏，打麦场25.45m²以及排水工程。拉嘎组硬化入户路1044.83m²，路灯7盏，新建打麦场171.11m²，钢丝网围栏53m以及拆除、排水工程。子列组硬化入户路1169.29m²，路灯29盏，新建晾晒场205m²，农具机房150.00m²以及给排水工程。</t>
  </si>
  <si>
    <t>中央少数民族发展任务资金308万、自治区衔接资金774万元。市级衔接资金265万元、县本级衔接资金82万元</t>
  </si>
  <si>
    <t>朗县登木乡崩嘎村美丽宜居村建设项目</t>
  </si>
  <si>
    <t>登木乡崩嘎村</t>
  </si>
  <si>
    <t>美木组新建晾晒棚200.00m²，公厕31.68m²，水泥砼路面6380.90m²，新建排水沟653.95m，新建盲沟184.73m，新建人行桥1座，仿木栏杆739.61m，挡土墙2832.06m³，电路灯34套以及给排水、总体电气等；夏令组硬化地面351.88m²，挡土墙211.73m³，维修人行桥1座，新建急流槽1座以及给水、总体电气等；崩嘎组新建饲草房200.00m²，晾晒棚200.00m²，公厕31.68m²，水泥砼路面1899.05m²，排水沟273.90m，车行钢架桥2座，硬化入户路2106.51m²，片石地面522.35m²，仿木栏杆380.41m，挡土墙3077.58m³，电路灯40套以及给排水，电气等工程；列龙组水泥砼路面516.19m²，波型护栏114.00m，排水沟118.56m等工程。</t>
  </si>
  <si>
    <t>中央少数民族发展任务资金212万、自治区衔接资金548万元。市级衔接资金186万元、县本级衔接资金58万元</t>
  </si>
  <si>
    <t>朗县登木乡森木村美丽宜居村建设项目</t>
  </si>
  <si>
    <t>登木乡森木村</t>
  </si>
  <si>
    <t>久巴组入户道路硬化502.19㎡,修复路面52㎡、片石铺装189㎡、污水检查井23座、电力路灯12盏、生活垃圾分类投放点8.61㎡、打麦场219.09㎡及挡土墙等工程；森久组入户路101.8㎡，片石铺装154㎡，污水检查井6座；化粪池4座及配套管网、挡土墙等工程；森木组入户路1955.91㎡、修复路面1193㎡、片石铺装236㎡、公厕38.34㎡、农具机房216㎡、晾晒场425㎡、50m³的蓄水池1座、取水沉砂池1座及管网工程等。</t>
  </si>
  <si>
    <t>中央少数民族发展任务资金243万、自治区衔接资金300万元、自治区少数民族资金310万元。市级衔接资金210万元、县本级衔接资金65万元</t>
  </si>
  <si>
    <t>朗县登木乡巴桑村美丽宜居村建设项目</t>
  </si>
  <si>
    <t>登木乡巴桑村</t>
  </si>
  <si>
    <t>新建多功能晾晒棚222.04㎡，公共卫生问39.16㎡，饲草棚90.28 ㎡，主道路硬化1834.79㎡，挡土墙773.12m³，排水沟348.30m，片石路面1250.70㎡，打麦场581.25㎡，钢丝网围栏812.80m，仿木栏杆252.91m，场地平整2657.20m³以及围墙、绿化、电气、给排水等附属工程。</t>
  </si>
  <si>
    <t>中央衔接资金6.12696万元、中央少数民族发展任务资金167.27万、自治区少数民族资金万元120.94万元。市级衔接资金72万元、县本级衔接资金23.8万元</t>
  </si>
  <si>
    <t>2022年扶贫贷款贴息资金</t>
  </si>
  <si>
    <t>用于产业项目的贷款贴息。</t>
  </si>
  <si>
    <t>中央衔接资金212.87304万</t>
  </si>
  <si>
    <t>察隅县</t>
  </si>
  <si>
    <t>(一)生产发展类（含产业基础设施配套类）</t>
  </si>
  <si>
    <t>察隅县下察隅镇卡地村林下菌类种植项目</t>
  </si>
  <si>
    <t>卡地村</t>
  </si>
  <si>
    <r>
      <rPr>
        <sz val="12"/>
        <rFont val="宋体"/>
        <charset val="134"/>
      </rPr>
      <t>管理用房：建筑装饰工程68.75㎡，安装工程68.75㎡;加工厂：建筑装饰工程542.8㎡，安装工程542.8㎡;室外附属工程：室外电气工程1项，室外给排水工程1项，照明工程10盏，场地平整1项，场地道硬化1386.3㎡，排水沟96.58m，护栏80.32m，1.5m高挡土墙80.32m，通透式围墙149.78m;供水工程：给水管道工程1项，100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蓄水池1座；田间种植、灌溉工程：场地清表106667.99㎡，灌溉工程1项；其他工程：网围栏2949.32m，大门6座，简介标识牌3座。设备购置及安装：茯苓菌棒1884m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，茯苓菌种100000袋，不锈钢操作台1套，成品钢制货架30个，成品烘千设备40kw6套，监控终端设备1套。</t>
    </r>
  </si>
  <si>
    <t>察隅县人民政府</t>
  </si>
  <si>
    <t>罗加/13518947000</t>
  </si>
  <si>
    <t>中央巩固资金500，                   自治区巩固资金167.25</t>
  </si>
  <si>
    <t>项目总投资824.26万元，剩余157万元将从中央第二批资金或其他资金中争取。</t>
  </si>
  <si>
    <t>察隅县上察隅镇布宗村林下菌类种植项目</t>
  </si>
  <si>
    <t>布宗村</t>
  </si>
  <si>
    <r>
      <rPr>
        <sz val="12"/>
        <rFont val="宋体"/>
        <charset val="134"/>
      </rPr>
      <t>田间种植、灌溉工程：场地清表14540m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，灌溉工程1项，200m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蓄水池1座，取水口1座，过滤池1座；附属工程：网围栏2972.27m，机耕道5681.04㎡，设备购置及安装：木耳菌包387831袋。</t>
    </r>
  </si>
  <si>
    <t>中央少数民族发展资金500
自治区巩固资金70
自治区少数民族发展资金161.06
县级资金46.66</t>
  </si>
  <si>
    <t>察隅县上察隅镇体育村农田灌溉水渠建设项目</t>
  </si>
  <si>
    <t>体育村</t>
  </si>
  <si>
    <t>土石方工程1项，新建30*30砼灌溉水渠6866.98米及其它配套附属设施。</t>
  </si>
  <si>
    <t>中央巩固资金150
自治区巩固资金40
县级资金12.92</t>
  </si>
  <si>
    <t>察隅县上察隅镇目宗村农田灌溉水渠建设项目</t>
  </si>
  <si>
    <t>目宗村</t>
  </si>
  <si>
    <t>目宗村-白热组：土石方工程1项，30*30水沟2858.58m，30*30盖板沟17m，取水口2座，过滤池2座；目宗村-德扎组：土石方工程1项，30*30水沟2237.65m，30*30盖板沟4m，45*50水沟1380m，取水口1座，过滤池1座，路面破除恢复15m，管道工程1项及附属设施。</t>
  </si>
  <si>
    <t>中央以工代赈资金268</t>
  </si>
  <si>
    <t>察隅县上察隅镇西巴、迟巴等村农田灌溉水渠建设项目</t>
  </si>
  <si>
    <t>西巴村、迟巴村、荣玉村、松林村、仕中村、岗藏村</t>
  </si>
  <si>
    <r>
      <rPr>
        <sz val="12"/>
        <rFont val="宋体"/>
        <charset val="134"/>
      </rPr>
      <t>竹龙巴村：土石方工程1项，45*30水沟887.5m，取水口1座，过滤池1座，100m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水池1座，管道工程1项，中20钢丝绳架空吊管107m;荣玉村：取水口1座，过滤池1座，管道工程1项；西巴村：取水口1座，过滤池1座，100m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水池1座，管道工程1项；迟巴村-迟巴组：土石方工程1项，30*30水沟272.61m，取水口2座，过滤池2座，50m水池1座，管道工程1项；迟巴村-冲砂组：土石方工程1项，30*30水沟699.37m，过路钢筋砼涵管5m;仕中村：取水口1座，过滤池1座，管道工程1项；松林村：土石方工程1项，30*30水沟511.44m，取水口1座，过滤池1座，50m水池2座，管道工程1项。</t>
    </r>
  </si>
  <si>
    <t>中央少数民族发展资金448.78
自治区少数民族发展资金100
县级资金86.84</t>
  </si>
  <si>
    <t>察隅县下察隅镇日玛村、塔玛村农田灌溉水渠建设项目</t>
  </si>
  <si>
    <t>日玛村、塔玛村</t>
  </si>
  <si>
    <t>日玛村：土石方工程1项，30*30水沟2814.96米，30*30盖板沟5米，60*40水沟1929.64米，取水口1座，过滤池1座，跌水井1座；塔玛村：土石方工程1项，30*30水沟213.97米及附属设施。</t>
  </si>
  <si>
    <t>中央以工代赈资金242</t>
  </si>
  <si>
    <t>察隅县下察隅镇沙琼村、洞冲村农田灌溉水渠建设项目</t>
  </si>
  <si>
    <t>沙琼村、洞冲村</t>
  </si>
  <si>
    <r>
      <rPr>
        <sz val="12"/>
        <rFont val="宋体"/>
        <charset val="134"/>
      </rPr>
      <t>1.沙琼村：新建50m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蓄水池2座，土石方工程1项，45*40水渠732.46m，35*30水渠1033.99m及管道工程1项，取水口1座。洞冲村：管道工程1项，100m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蓄水池1座等其它配套附属设施。</t>
    </r>
  </si>
  <si>
    <t>中央巩固资金238.2
自治区巩固资金40
自治区少数民族发展资金42
县级资金37.32</t>
  </si>
  <si>
    <t>察隅县下察隅镇京都、松古等村农田灌溉水渠建设项目</t>
  </si>
  <si>
    <t>京都村、松古村、拉丁村、扎巴村</t>
  </si>
  <si>
    <t>京都村：土石方工程1项，30*30水沟776.44m，30*30盖板沟4.68m，40*35水沟120m，分水口23个，取水口1座，过滤池1座，出水口1座，跌水井2座；松古村：土石方工程1项，30*30水沟2265.85m，30*30盖板沟3m，分水口146个，出水口3座，跌水井2座；拉丁村：土石方工程1项，60*65水沟838.59m，取水口1座，过滤池1座，跌水井1座，60*65水渠拆除838.59m;扎巴村：土石方工程1项，30*30水沟4253.49m。(具体建设内容详见施工图)</t>
  </si>
  <si>
    <t>中央巩固资金216.6
自治区巩固资金80
县级资金28.67</t>
  </si>
  <si>
    <t>察隅县古玉乡然乌学、古井村水利设施新建项目</t>
  </si>
  <si>
    <t>然乌学、古井村</t>
  </si>
  <si>
    <r>
      <rPr>
        <sz val="12"/>
        <rFont val="宋体"/>
        <charset val="134"/>
      </rPr>
      <t>古井村新建灌溉水渠约4256米；然乌学村龙冲组新建灌溉水渠193m，沉砂池8座（原有水源地至村内增设）、50m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蓄水池1座等其他附属工程。</t>
    </r>
  </si>
  <si>
    <t>中央巩固资金296.57
自治区巩固资金50
县级资金32.77</t>
  </si>
  <si>
    <t>察隅县古玉乡布玉村水渠建设项目</t>
  </si>
  <si>
    <t>布玉村</t>
  </si>
  <si>
    <t>新建灌溉水渠1141m，其它配套附属设施。</t>
  </si>
  <si>
    <t>中央巩固资金47.42
自治区巩固资金8</t>
  </si>
  <si>
    <t>察隅县上察隅镇本堆村搬迁点土地整治项目（续建）</t>
  </si>
  <si>
    <t>本堆村</t>
  </si>
  <si>
    <t>土地平整813.5亩，排水沟110米，集水池1座。高位水池1座，沉砂池1座，管道工程1项，机耕道5284米及其附属设施</t>
  </si>
  <si>
    <t>续建</t>
  </si>
  <si>
    <t>中央巩固资金420
自治区巩固资金230
县级资金50</t>
  </si>
  <si>
    <t>察隅县下察隅镇拉丁村搬迁点土地整治项目（续建）</t>
  </si>
  <si>
    <t>拉丁村</t>
  </si>
  <si>
    <t xml:space="preserve">      土地平整254.04亩；水利措施：引水渠3167m、引水管605m、1#支管80m、2#支管1681m及其附属设施。</t>
  </si>
  <si>
    <t>中央巩固资金441
自治区巩固资金150
县级资金39</t>
  </si>
  <si>
    <t>察隅县上察隅镇巩固村2号搬迁点土地整治项目（续建）</t>
  </si>
  <si>
    <t>巩固村</t>
  </si>
  <si>
    <t>土地平整547.8亩，排水沟110米，集水池1座。高位水池1座，沉砂池1座，管道工程1项，田间道路18769平方米及其附属设施</t>
  </si>
  <si>
    <t>中央巩固资金567
自治区巩固资金190
县级资金53</t>
  </si>
  <si>
    <t>察隅县下察隅镇拉丁村2号搬迁点土地整治项目（续建）</t>
  </si>
  <si>
    <t>道路工程2127m，土地整治572.2亩，田间水利工程1项，取土场防治工程1项等附属设施。</t>
  </si>
  <si>
    <t>中央巩固资金665
自治区巩固资金240
县级资金45</t>
  </si>
  <si>
    <t>(三)小型公益性基础设施类</t>
  </si>
  <si>
    <t>察隅县上察隅镇迟巴、体育等村基础设施建设项目</t>
  </si>
  <si>
    <t>迟巴、体育村、目本村</t>
  </si>
  <si>
    <t>1.体育村：路面破除硬化5953.16㎡，排水沟939.5m，土石方工程1项，新建入户道路约2133.5㎡，主路硬化5611.42㎡，盖板沟2013.18m等附属设施；2.迟巴村：路面破除硬化5183.65㎡，土石方工程1项，入户道路硬化759.2㎡，主路硬化4662.71㎡，盖板沟1449.01m，钢筋混凝土管涵8.7m等附属设施。</t>
  </si>
  <si>
    <t>中央巩固资金680
自治区巩固资金190
县级资金30</t>
  </si>
  <si>
    <t>察隅县下察隅镇共同、自更等村基础设施补短板建设项目</t>
  </si>
  <si>
    <t>共同、自更、新村等村</t>
  </si>
  <si>
    <t>共同村：工具用房：建筑装饰工程309.06㎡，安装工程309.06㎡;附属工程：土石方工程1项，总平给排水工程1项，总平电气工程1项，新建混凝土硬化1032.24㎡，道路修复214.4㎡，4m高挡土墙461.82m³，现有水渠拆除77m，改道水渠83m，排水沟34.2m，坡道6.44㎡；水渠：30*30盖板渠309.52m，30*30渠道321.61m;网围栏：共同村网围栏3049m;自更村：照明工程49盏；新村：新村网围栏3139m;京都村：土石方工程1项，垃圾池94.24㎡。(具体建设内容详见施工图)</t>
  </si>
  <si>
    <t>中央巩固资金255.8
自治区巩固资金80
县级资金29.12</t>
  </si>
  <si>
    <t>察隅县上察隅镇本堆村搬迁点防洪堤工程</t>
  </si>
  <si>
    <t>防洪堤工程：新建防洪堤工程2040.3m，构筑物：排水箱2座，排水涵洞3座等附属工程。</t>
  </si>
  <si>
    <t>中央巩固资金1853.5
自治区巩固资金550
县级资金101.5</t>
  </si>
  <si>
    <t>察隅县上察隅镇本堆村美丽宜居村推进项目</t>
  </si>
  <si>
    <t>20cmC30水泥混凝土路面2674.5㎡，路基挖填方1项等附属设施。</t>
  </si>
  <si>
    <t>中央巩固资金40
自治区巩固资金30</t>
  </si>
  <si>
    <t>察隅县上察隅镇翠兴村村道维修建设项目</t>
  </si>
  <si>
    <t>翠兴</t>
  </si>
  <si>
    <t>翠兴村车行道路2443.6m²,现状水渠加盖板641m，新建DN600过路管涵5m，挖填方1项等附属设施。</t>
  </si>
  <si>
    <t>中央巩固资金60
自治区巩固资金40</t>
  </si>
  <si>
    <t>（四）宜居宜业和美村庄类</t>
  </si>
  <si>
    <t>察隅县古玉乡然乌学村美丽宜居村推进项目</t>
  </si>
  <si>
    <t>然乌学村</t>
  </si>
  <si>
    <t>然乌学组：庭院整治：新建实体围墙1970.67m，新建1.05米高栏杆30.42m，围墙改造46.04m，硬化6794㎡，房屋提升改造4132.88㎡，新建挡墙801.13m，新建300*300排水为142.44m，新建400*400排水沟30.1m，照明工程1项；附属设施：农田围栏1272.97m，DN60PE管22m；桥梁工程：增杂组人行桥1座，悦通牧场桥改造1座；排污工程：管网1项，道路破除恢复850㎡，人工湿地处理系统1项；典学组：庭院整治：新建通透式围墙1418.93m，新建实体围墙2102.77m，围墙改造110.47m，硬化4172.24㎡，房屋提升改造6382.22㎡，新建挡墙1214.48m，照明工程1项；附属设施：农田围栏960.8m；排污工程：管网1项，道路破除恢复1450㎡，人工湿地处理系统1项；龙冲组：庭院整治：新建通透式围墙1455.41m，新建实体围墙930.49m，围墙改造148.69m，硬化1921.57㎡，房屋提升改造1635.99㎡，新建挡墙324.27m，新建300*300排水沟37.7m，新建400*400排水沟41.35m，照明工程1项；附属设施：农田围栏132.25m；排污工程：管网1项，道路破除恢复1790㎡，人工湿地处理系统1项。</t>
  </si>
  <si>
    <t>中央少数民族发展资金1798.3
中央巩固资金362.28
自治区巩固资金280
自治区少数民族发展资金360
县级资金99.42</t>
  </si>
  <si>
    <t>察隅县古玉乡博学村美丽宜居村推进项目</t>
  </si>
  <si>
    <t>博学村</t>
  </si>
  <si>
    <t>道路工程：1号道路3.1KM,2号道路0.69KM，道路维修0.3KM；挡土墙：挡土墙1165m；网围栏：网围栏7919m；人畜分离工程：新建围墙3760m，维修围墙927.6m，人畜分离提升改造24287㎡；居民庭院改造：院内硬化9593㎡，给水管道3005m，排水管道3720m，新建挡土墙57m，线路改造103户；室外排水工程1项；太阳能路灯120盏。</t>
  </si>
  <si>
    <t>中央巩固资金1946.4
自治区巩固资金190.75
自治区少数民族发展资金306
县级资金145.85</t>
  </si>
  <si>
    <t>察隅县察瓦龙康然村美丽宜居村推进项目</t>
  </si>
  <si>
    <t>康然村</t>
  </si>
  <si>
    <t>公厕：建筑装饰38.94㎡，安装工程38.94㎡；附属工程：新建公共厕所前硬化34m㎡，新建农田网围栏1993m，新建村内通透式围墙679.7m，新建1.4M高实体围墙557.45m，维修改造围墙段1027.46m，新建栏杆219m，新建农田铁艺门10个，垃圾池99.20㎡，排水沟1289m，新建巷道硬化1340㎡,1.5米高浆砌片石挡墙34m,2.5米高浆砌片石挡墙43m,3米高浆砌片石挡墙79m,3.5米高浆砌片石挡墙190m,4米高浆砌片石挡墙161.5m,4.5高米浆砌片石挡墙105m，4.5高米毛石混凝土挡墙76m，护栏800m，现状道路土路肩修复372m³，排污工程1项，人工湿地2套，道路破除恢复3982㎡，路灯工程95套。</t>
  </si>
  <si>
    <t>中央巩固资金1050
自治区巩固资金150
县级资金196.61</t>
  </si>
  <si>
    <t>察隅县察瓦龙乡前中瓦村美丽宜居村推进项目</t>
  </si>
  <si>
    <t>前中瓦村</t>
  </si>
  <si>
    <t>新建垃圾场3座，灌溉渠5864m，人居环境整治：新建围墙2055m，新建挡土墙670m，混凝土地面350㎡，灌溉渠盖板95m，线路改造68户，新建村道及硬化1项，波形护栏850m，排污工程1项，太阳能路灯60盏。</t>
  </si>
  <si>
    <t>中央巩固资金900
自治区巩固资金200
县级资金168.84</t>
  </si>
  <si>
    <t>察隅县察瓦龙乡格德村美丽宜居村推进项目</t>
  </si>
  <si>
    <t>格德村</t>
  </si>
  <si>
    <t>新建垃圾场2座，灌溉渠3210m，人居环境整治：新建围墙2032m，维修围墙569m，新建挡土墙683m，混凝土地面420m，场地平整850㎡，灌溉渠盖板300m，波形护栏65m，线路改造49户，室外排水工程1项，太阳能路灯30盏。</t>
  </si>
  <si>
    <t>中央巩固资金600
自治区巩固资金180
县级资金96.48</t>
  </si>
  <si>
    <t>（五）扶贫贷款贴息类</t>
  </si>
  <si>
    <t>中央巩固资金51.34</t>
  </si>
  <si>
    <t>墨脱县</t>
  </si>
  <si>
    <t>墨脱县德兴乡文朗村美丽宜居产业项目</t>
  </si>
  <si>
    <t>文朗村</t>
  </si>
  <si>
    <t>1、鱼塘建设1760平方米；
2、农家乐附属设施：道路硬化1959.30平方米，给水工程750米，排水工程373米等；
3、新建鸡舍猪圈附属：污水沟616m，猪圈备水台37个等；
4、茶叶地道路2865.92平方米；
5、伙房改造民宿7间。</t>
  </si>
  <si>
    <t>墨脱县人民政府</t>
  </si>
  <si>
    <t>白玛扎巴/18108941411</t>
  </si>
  <si>
    <t>中央衔接资金13069.95万元中安排1190万元。自治区衔接资金2585万元中安排210万元</t>
  </si>
  <si>
    <t>墨脱县德兴乡易贡白村美丽宜居产业项目</t>
  </si>
  <si>
    <t>易贡白村</t>
  </si>
  <si>
    <t xml:space="preserve">1、新建农家乐404.69平方米及附属设施；
2、硬化工程758.51㎡；
3、古茶树保护设施工程1项；
4、步道工程761.3平方米等；
</t>
  </si>
  <si>
    <t>中央衔接资金13069.95万元中安排807.5万元。自治区衔接资金2585万元中安排142.5万元</t>
  </si>
  <si>
    <t>墨脱县德兴乡美丽宜居产业项目</t>
  </si>
  <si>
    <t>易贡白村、文朗村</t>
  </si>
  <si>
    <t>1、文朗村：林下资源种植,45亩的灵芝及配套工程；
2、易贡白村林下资源种植,羊肚菌70亩及配套工程。</t>
  </si>
  <si>
    <t>袁瑜贵/18143248111</t>
  </si>
  <si>
    <t>中央衔接资金13069.95万元中安排535.5万元。自治区衔接资金2585万元中安排94.5万元</t>
  </si>
  <si>
    <t>墨脱县甘登乡灾后重建德尔贡搬迁点农家超市建设项目</t>
  </si>
  <si>
    <t>甘登村搬迁点</t>
  </si>
  <si>
    <t>波东村：新建农家超市建筑面积200㎡及附属设施；
甘登村：新建农家超市建筑面积200㎡及附属设施。</t>
  </si>
  <si>
    <t>中央衔接资金13069.95万元中安排259.25万元。自治区衔接资金2585万元中安排45.75万元</t>
  </si>
  <si>
    <t>墨脱县加热萨乡灾后重建搬迁点旅游产业项目</t>
  </si>
  <si>
    <t>加热萨搬迁点</t>
  </si>
  <si>
    <t>兴开搬迁点：新建搬迁点农家乐600㎡及附属设施；
康卓登：新建搬迁点农家超市200㎡及附属设施。</t>
  </si>
  <si>
    <t>中央衔接资金13069.95万元中安排484.5万元。自治区衔接资金2585万元中安排85.5万元</t>
  </si>
  <si>
    <t>墨脱县茶叶杀青点引水供电工程</t>
  </si>
  <si>
    <t>达木乡、帮辛乡</t>
  </si>
  <si>
    <t>1、达木乡茶叶杀青点：给水管网工程600米，闸阀井1座、沉泥池1座、排泥井3座、蓄水池2座、取水口1座，打火工程1项。
2、帮辛杀青点：引水供电配套设施管网工程900米，闸阀井1座、沉泥池1座、排泥井3座、蓄水池2座、取水口1座；电力工程：塑材管50m³，高压真空计量装置1台，进线真空断路器1台等工程。</t>
  </si>
  <si>
    <t>中央衔接资金13069.95万元中安排127.5万元。自治区衔接资金2585万元中安排22.5万元</t>
  </si>
  <si>
    <t>墨脱县铁皮石斛种植基地建设项目</t>
  </si>
  <si>
    <t>亚东村</t>
  </si>
  <si>
    <t>项目对现有9栋大棚进行改造提升，以及管理用房的改造内容如下：现状大棚面积区建筑面积11006.76平方米，包括四联拱和二联拱大棚，其中四联拱大棚32米*40米有8栋，二联拱大棚16米*40米有1栋，所有大棚均采用钢架大棚。管理用房改造出厨房和卫生间、值班室及工具间，配套相应的家具以及水电设施。</t>
  </si>
  <si>
    <t>中央衔接资金13069.95万元中安排669.8万元。自治区衔接资金2585万元中安排51.94万元</t>
  </si>
  <si>
    <t>墨脱县优质白肉枇杷种植项目</t>
  </si>
  <si>
    <t>亚让村、荷扎村、背崩村、德尔贡村、</t>
  </si>
  <si>
    <t>墨脱镇亚让村茶果套种231亩、德兴乡荷扎村茶果套种139亩、背崩乡背崩村茶果套种582亩、德尔贡村茶果套种1048亩，合计2000亩，主要栽培品种三月白、早白香、香妃等3个品种。</t>
  </si>
  <si>
    <t>格桑巴珠</t>
  </si>
  <si>
    <t>中央少数民族发展资金2684.51中安排925.71395万元。自治区衔接资金2585万元中安排174.29万元</t>
  </si>
  <si>
    <t>墨脱县加热萨乡和甘登乡灾后重建生产生活配套项目</t>
  </si>
  <si>
    <t>加热萨搬迁点、德尔贡搬迁点</t>
  </si>
  <si>
    <t>1、为康卓登搬迁点45户搬迁群众新建每户10㎡的砌体和钢架结构猪圈45座；
2、为兴开搬迁点83户搬迁群众新建新建每户10㎡的砌体和钢架结构猪圈83座；
3、为兴开、康卓登搬迁村新建新建每户30㎡的砌体和钢架结构牛棚3840平米米及附属设施等。
4、为甘登村57户搬迁群众新建新建每户10㎡的砌体和钢架结构猪圈50座，新建新建每户30㎡的砌体和钢架结构的牛棚1710平方米及相关附属设施。
5、为波东村44户搬迁群众新建每户10㎡的砌体和钢架结构的猪圈44座。</t>
  </si>
  <si>
    <t>中央衔接资金13069.95万元中安排980.9万元。自治区衔接资金2585万元中安排173.1万元</t>
  </si>
  <si>
    <t>墨脱县加热萨乡和甘登乡灾后重建德尔贡搬迁点产业配套项目</t>
  </si>
  <si>
    <t>1、康卓登搬迁点新建大棚2836.8平米，网围栏262米、大门1座、场地平整及总体给排水工程等附属工程；2、兴开搬迁点新建大棚5025.6平方米，网围栏256.2米、大门5座、挡土墙265米、改道土沟207米及场地平整和总体给排水工程等附属工程；3、德尔贡地块新建大棚11200平米，网围栏774米、挡土墙66.2米、大门1座及场地平整和总体给排水工程等附属工程。</t>
  </si>
  <si>
    <t>中央衔接资金13069.95万元中安排1360万元。自治区衔接资金2585万元中安排240万元</t>
  </si>
  <si>
    <t>墨脱县背崩乡地东村稻田水利灌溉建设项目</t>
  </si>
  <si>
    <t>地东村</t>
  </si>
  <si>
    <t>修缮长136米水渠加高、浆砌石水渠700米，新建长960米给水管、6个砖砌沉砂池、2.1千米水渠</t>
  </si>
  <si>
    <t>桑杰顿珠/白玛扎巴18108941411</t>
  </si>
  <si>
    <t>以工代赈任务资金640万元中</t>
  </si>
  <si>
    <t>墨脱县背崩乡江新村稻田水利灌溉建设项目</t>
  </si>
  <si>
    <t>江新村</t>
  </si>
  <si>
    <t>新建取水口挡坎4道、沉砂池2座、蓄水池5座、架管支墩12个；铺设跨冲沟管道3处、2.7千米引水管及配套配套附属工程</t>
  </si>
  <si>
    <t>桑杰顿珠、白玛扎巴</t>
  </si>
  <si>
    <t>墨脱茶叶全自动智能化流水生产线建设项目</t>
  </si>
  <si>
    <t>墨脱镇、德兴乡、背崩乡</t>
  </si>
  <si>
    <t>购置全自动初制设备1套、发酵车间设备1套、匀堆模块设备6套、全自动筛分线设备1套、烘房设备及锅炉1套；摇青机组1组、杀青模块2套、揉捻机组1组、烘干机组2组等生产设备和全自动包装机1套、三角包内外一体机1台、小罐茶全自动包装机1台、三维智能覆膜机1台等全自动智能揉捻、提香、烘干、发酵等茶产业加工设备及配套附属设施建设。</t>
  </si>
  <si>
    <t>中央衔接资金13069.95万元中安排2720万元。自治区衔接资金2585万元中安排281.74万元</t>
  </si>
  <si>
    <t>墨脱县地东村茶业配套设施项目</t>
  </si>
  <si>
    <t>核定新建路堑墙工程5374.79立方米、路肩墙工程5244.85立方米、排水沟工程3101.54平方米</t>
  </si>
  <si>
    <t>自治区少数民族发展资金1021.51万元中安排1012.51万元，自治区衔接资金2580万元中安排111.41万元，县级资金196.08万元。</t>
  </si>
  <si>
    <t>墨脱县背崩乡格林村基础设施提升项目</t>
  </si>
  <si>
    <t>格林村</t>
  </si>
  <si>
    <r>
      <rPr>
        <sz val="12"/>
        <color theme="1"/>
        <rFont val="宋体"/>
        <charset val="134"/>
      </rPr>
      <t>1、新建台阶踏步307.69㎡，新建道路硬1253.25㎡，道路边沟410.3m，破旧道路重铺3335.44㎡， 疏通现状道路边沟760m，新增路灯7盏。
2、土地平整，挖填方14195.25m</t>
    </r>
    <r>
      <rPr>
        <sz val="12"/>
        <color theme="1"/>
        <rFont val="方正书宋_GBK"/>
        <charset val="134"/>
      </rPr>
      <t>³</t>
    </r>
    <r>
      <rPr>
        <sz val="12"/>
        <color theme="1"/>
        <rFont val="宋体"/>
        <charset val="134"/>
      </rPr>
      <t>，新建3~4m高挡土墙269.3m，新建1~2m高挡土墙210m。
3、新建水沟83m，浆砌石排水沟125m，砖砌花池204m。疏通污水井32个，并更换污水井盖64个。</t>
    </r>
  </si>
  <si>
    <t>中央衔接资金13069.95万元中安排530.09万元。自治区衔接资金2585万元中安排94.91万元</t>
  </si>
  <si>
    <t>墨脱县背崩乡阿苍村综合提升项目</t>
  </si>
  <si>
    <t>阿苍村</t>
  </si>
  <si>
    <r>
      <rPr>
        <sz val="12"/>
        <color theme="1"/>
        <rFont val="宋体"/>
        <charset val="134"/>
      </rPr>
      <t>新建道路120㎡，道路边沟635米，挡土墙工程3628m</t>
    </r>
    <r>
      <rPr>
        <sz val="12"/>
        <color theme="1"/>
        <rFont val="方正书宋_GBK"/>
        <charset val="134"/>
      </rPr>
      <t>³</t>
    </r>
    <r>
      <rPr>
        <sz val="12"/>
        <color theme="1"/>
        <rFont val="仿宋"/>
        <charset val="134"/>
      </rPr>
      <t>等工程。</t>
    </r>
  </si>
  <si>
    <t>中央衔接资金13069.95万元中安排122.88万元。</t>
  </si>
  <si>
    <t>墨脱县农村水系连通及农村水系综合整治工程(二期）</t>
  </si>
  <si>
    <t>玛迪村、多龙岗村、占根卡村、桑珍卡村、德兴村、巴登村、贡日村</t>
  </si>
  <si>
    <t>墨脱县村级水系连通工程综合治理河道5km，涉及5个乡镇7个村，其中背崩乡巴登村新建排洪渠长360m，截水沟400m；德兴乡德兴村新建护岸长1000m；格当乡多龙岗村新建护岸长1000m、疏浚500m；格当乡桑珍卡村新建堤防长300m、护岸长600m、疏浚600m;格当乡占跟卡村新建堤防长1100m；墨脱镇玛迪村新建护岸长500m；达木乡贡日村新建护岸长500m；工程规模以该批为准。</t>
  </si>
  <si>
    <t>刘敖/白玛扎巴</t>
  </si>
  <si>
    <r>
      <rPr>
        <sz val="12"/>
        <color theme="1"/>
        <rFont val="仿宋"/>
        <charset val="134"/>
      </rPr>
      <t>中央少数民族发展资金2684.51万元中安排1749.51万元。</t>
    </r>
    <r>
      <rPr>
        <sz val="12"/>
        <color theme="1"/>
        <rFont val="宋体"/>
        <charset val="134"/>
        <scheme val="minor"/>
      </rPr>
      <t>中央衔接资金13069.95万元中安排</t>
    </r>
    <r>
      <rPr>
        <sz val="12"/>
        <color theme="1"/>
        <rFont val="仿宋"/>
        <charset val="134"/>
      </rPr>
      <t>29.03</t>
    </r>
    <r>
      <rPr>
        <sz val="12"/>
        <color theme="1"/>
        <rFont val="宋体"/>
        <charset val="134"/>
        <scheme val="minor"/>
      </rPr>
      <t>万元。自治区衔接资金2585万元中安排</t>
    </r>
    <r>
      <rPr>
        <sz val="12"/>
        <color theme="1"/>
        <rFont val="仿宋"/>
        <charset val="134"/>
      </rPr>
      <t>313.86</t>
    </r>
    <r>
      <rPr>
        <sz val="12"/>
        <color theme="1"/>
        <rFont val="宋体"/>
        <charset val="134"/>
        <scheme val="minor"/>
      </rPr>
      <t>万元</t>
    </r>
  </si>
  <si>
    <t>墨脱县格当乡格当村基础施建设项目</t>
  </si>
  <si>
    <t>格当村</t>
  </si>
  <si>
    <r>
      <rPr>
        <sz val="12"/>
        <color theme="1"/>
        <rFont val="宋体"/>
        <charset val="134"/>
      </rPr>
      <t>1、购买80个垃圾桶，修建1个垃圾转运点 规格10m*6m*4m(长*宽*高)。2、新建取水口1座，沉砂池1座、引水管道5公里等工程，供水能力150m</t>
    </r>
    <r>
      <rPr>
        <sz val="12"/>
        <color theme="1"/>
        <rFont val="方正书宋_GBK"/>
        <charset val="134"/>
      </rPr>
      <t>³</t>
    </r>
    <r>
      <rPr>
        <sz val="12"/>
        <color theme="1"/>
        <rFont val="宋体"/>
        <charset val="134"/>
      </rPr>
      <t>/d。3、五保户的道路还需硬化150米，宽3米。4、污水处理设施，排污管道800米。</t>
    </r>
  </si>
  <si>
    <t>中央衔接资金13069.95万元中安排425万元。自治区衔接资金2585万元中安排75万元</t>
  </si>
  <si>
    <t>墨脱县朗杰岗村饮用水水源地修复工程</t>
  </si>
  <si>
    <t>朗杰岗村</t>
  </si>
  <si>
    <t>1、新建防洪堤360㎡；2、新建钢筋石笼谷坊3㎡；3、边坡混凝土框格梁433.2㎡；4、锚杆3965米等。</t>
  </si>
  <si>
    <t>中央衔接资金13069.95万元中安排450.5万元。自治区衔接资金2585万元中安排79.5万元</t>
  </si>
  <si>
    <t>墨脱县德兴乡文朗村美丽宜居项目</t>
  </si>
  <si>
    <t xml:space="preserve">1、给水工程：5171mPE管等；
2、排水工程：1769m波纹管；
3、村内道路硬化工程2865.92㎡；
4、新增路灯41盏；
5、新建护坡1108.5平方米等。
</t>
  </si>
  <si>
    <t>中央衔接资金13069.95万元中安排1445万元。自治区衔接资金2585万元中安排255万元</t>
  </si>
  <si>
    <t>墨脱县德兴乡易贡白村美丽宜居项目</t>
  </si>
  <si>
    <t>1、公厕维修改造61.2平方米；
2、道路硬化845.56平方米、道路排水沟工程304米、道路拆除工程643平方米；
3、挡土墙工程4336立方米；
4、饮水工程及栏杆；
5、网围栏等附属工程。</t>
  </si>
  <si>
    <t>墨脱县2022年扶贫贷款贴息项目</t>
  </si>
  <si>
    <t>完成缴纳2022年扶贫贷款贴息。</t>
  </si>
  <si>
    <t>中央衔接资金13069.95万元中安排84.28605万元。</t>
  </si>
  <si>
    <t>墨脱县农牧民技能培训项目</t>
  </si>
  <si>
    <t>组织当地农牧民群众150余人，开展茶叶种植、施肥、修剪、采摘等技能培训，使农村劳动力掌握一技之长。</t>
  </si>
  <si>
    <t>张鹏飞/17711941551</t>
  </si>
  <si>
    <t>中央衔接资金13069.95万元中安排50万元。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</si>
</sst>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0_ "/>
    <numFmt numFmtId="179" formatCode="yyyy&quot;年&quot;m&quot;月&quot;d&quot;日&quot;;@"/>
    <numFmt numFmtId="180" formatCode="0.0_ "/>
    <numFmt numFmtId="181" formatCode="0.00_);[Red]\(0.00\)"/>
    <numFmt numFmtId="182" formatCode="yyyy/m/d;@"/>
    <numFmt numFmtId="183" formatCode="0_);[Red]\(0\)"/>
    <numFmt numFmtId="184" formatCode="0.0000_ "/>
    <numFmt numFmtId="185" formatCode="0.00000_ "/>
  </numFmts>
  <fonts count="62">
    <font>
      <sz val="11"/>
      <name val="宋体"/>
      <charset val="134"/>
    </font>
    <font>
      <b/>
      <sz val="12"/>
      <name val="宋体"/>
      <charset val="134"/>
    </font>
    <font>
      <sz val="14"/>
      <color rgb="FFFF0000"/>
      <name val="宋体"/>
      <charset val="134"/>
    </font>
    <font>
      <b/>
      <sz val="14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8"/>
      <name val="宋体"/>
      <charset val="134"/>
    </font>
    <font>
      <sz val="36"/>
      <color theme="1"/>
      <name val="方正小标宋简体"/>
      <charset val="134"/>
    </font>
    <font>
      <sz val="18"/>
      <color theme="1"/>
      <name val="Times New Roman"/>
      <charset val="0"/>
    </font>
    <font>
      <sz val="36"/>
      <color theme="1"/>
      <name val="Times New Roman"/>
      <charset val="0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2"/>
      <name val="宋体"/>
      <charset val="0"/>
    </font>
    <font>
      <b/>
      <sz val="11"/>
      <color rgb="FFFF0000"/>
      <name val="宋体"/>
      <charset val="134"/>
    </font>
    <font>
      <b/>
      <sz val="14"/>
      <color rgb="FFFF0000"/>
      <name val="宋体"/>
      <charset val="0"/>
    </font>
    <font>
      <b/>
      <sz val="12"/>
      <color rgb="FFFF0000"/>
      <name val="宋体"/>
      <charset val="0"/>
    </font>
    <font>
      <b/>
      <sz val="11"/>
      <color rgb="FFFF0000"/>
      <name val="宋体"/>
      <charset val="0"/>
    </font>
    <font>
      <sz val="12"/>
      <color theme="1"/>
      <name val="宋体"/>
      <charset val="134"/>
    </font>
    <font>
      <b/>
      <sz val="12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b/>
      <sz val="14"/>
      <color rgb="FFFF0000"/>
      <name val="宋体"/>
      <charset val="0"/>
      <scheme val="minor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000000"/>
      <name val="Tahoma"/>
      <charset val="134"/>
    </font>
    <font>
      <sz val="11"/>
      <color indexed="63"/>
      <name val="宋体"/>
      <charset val="134"/>
    </font>
    <font>
      <sz val="12"/>
      <name val="Times New Roman"/>
      <charset val="134"/>
    </font>
    <font>
      <sz val="12"/>
      <name val="方正书宋_GBK"/>
      <charset val="134"/>
    </font>
    <font>
      <sz val="12"/>
      <color theme="1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808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89">
    <xf numFmtId="0" fontId="0" fillId="0" borderId="0">
      <alignment vertical="center"/>
    </xf>
    <xf numFmtId="43" fontId="35" fillId="0" borderId="0">
      <alignment vertical="top"/>
      <protection locked="0"/>
    </xf>
    <xf numFmtId="176" fontId="35" fillId="0" borderId="0" applyProtection="0">
      <alignment vertical="center"/>
    </xf>
    <xf numFmtId="9" fontId="35" fillId="0" borderId="0" applyProtection="0">
      <alignment vertical="center"/>
    </xf>
    <xf numFmtId="41" fontId="35" fillId="0" borderId="0" applyProtection="0">
      <alignment vertical="center"/>
    </xf>
    <xf numFmtId="42" fontId="35" fillId="0" borderId="0" applyProtection="0">
      <alignment vertical="center"/>
    </xf>
    <xf numFmtId="0" fontId="36" fillId="0" borderId="0" applyProtection="0">
      <alignment vertical="center"/>
    </xf>
    <xf numFmtId="0" fontId="37" fillId="0" borderId="0" applyProtection="0">
      <alignment vertical="center"/>
    </xf>
    <xf numFmtId="0" fontId="35" fillId="6" borderId="4" applyProtection="0">
      <alignment vertical="center"/>
    </xf>
    <xf numFmtId="0" fontId="5" fillId="0" borderId="0" applyProtection="0">
      <alignment vertical="center"/>
    </xf>
    <xf numFmtId="0" fontId="38" fillId="0" borderId="0" applyProtection="0">
      <alignment vertical="center"/>
    </xf>
    <xf numFmtId="0" fontId="39" fillId="0" borderId="0" applyProtection="0">
      <alignment vertical="center"/>
    </xf>
    <xf numFmtId="0" fontId="40" fillId="0" borderId="5" applyProtection="0">
      <alignment vertical="center"/>
    </xf>
    <xf numFmtId="0" fontId="41" fillId="0" borderId="5" applyProtection="0">
      <alignment vertical="center"/>
    </xf>
    <xf numFmtId="0" fontId="42" fillId="0" borderId="6" applyProtection="0">
      <alignment vertical="center"/>
    </xf>
    <xf numFmtId="0" fontId="42" fillId="0" borderId="0" applyProtection="0">
      <alignment vertical="center"/>
    </xf>
    <xf numFmtId="0" fontId="43" fillId="7" borderId="7" applyProtection="0">
      <alignment vertical="center"/>
    </xf>
    <xf numFmtId="0" fontId="44" fillId="8" borderId="8" applyProtection="0">
      <alignment vertical="center"/>
    </xf>
    <xf numFmtId="0" fontId="45" fillId="8" borderId="7" applyProtection="0">
      <alignment vertical="center"/>
    </xf>
    <xf numFmtId="0" fontId="46" fillId="9" borderId="9" applyProtection="0">
      <alignment vertical="center"/>
    </xf>
    <xf numFmtId="0" fontId="47" fillId="0" borderId="10" applyProtection="0">
      <alignment vertical="center"/>
    </xf>
    <xf numFmtId="0" fontId="48" fillId="0" borderId="11" applyProtection="0">
      <alignment vertical="center"/>
    </xf>
    <xf numFmtId="0" fontId="49" fillId="10" borderId="0" applyProtection="0">
      <alignment vertical="center"/>
    </xf>
    <xf numFmtId="0" fontId="50" fillId="11" borderId="0" applyProtection="0">
      <alignment vertical="center"/>
    </xf>
    <xf numFmtId="0" fontId="51" fillId="12" borderId="0" applyProtection="0">
      <alignment vertical="center"/>
    </xf>
    <xf numFmtId="0" fontId="52" fillId="13" borderId="0" applyProtection="0">
      <alignment vertical="center"/>
    </xf>
    <xf numFmtId="0" fontId="35" fillId="14" borderId="0" applyProtection="0">
      <alignment vertical="center"/>
    </xf>
    <xf numFmtId="0" fontId="35" fillId="15" borderId="0" applyProtection="0">
      <alignment vertical="center"/>
    </xf>
    <xf numFmtId="0" fontId="52" fillId="16" borderId="0" applyProtection="0">
      <alignment vertical="center"/>
    </xf>
    <xf numFmtId="0" fontId="52" fillId="17" borderId="0" applyProtection="0">
      <alignment vertical="center"/>
    </xf>
    <xf numFmtId="0" fontId="35" fillId="18" borderId="0" applyProtection="0">
      <alignment vertical="center"/>
    </xf>
    <xf numFmtId="0" fontId="35" fillId="19" borderId="0" applyProtection="0">
      <alignment vertical="center"/>
    </xf>
    <xf numFmtId="0" fontId="52" fillId="20" borderId="0" applyProtection="0">
      <alignment vertical="center"/>
    </xf>
    <xf numFmtId="0" fontId="52" fillId="21" borderId="0" applyProtection="0">
      <alignment vertical="center"/>
    </xf>
    <xf numFmtId="0" fontId="35" fillId="22" borderId="0" applyProtection="0">
      <alignment vertical="center"/>
    </xf>
    <xf numFmtId="0" fontId="35" fillId="23" borderId="0" applyProtection="0">
      <alignment vertical="center"/>
    </xf>
    <xf numFmtId="0" fontId="52" fillId="24" borderId="0" applyProtection="0">
      <alignment vertical="center"/>
    </xf>
    <xf numFmtId="0" fontId="52" fillId="25" borderId="0" applyProtection="0">
      <alignment vertical="center"/>
    </xf>
    <xf numFmtId="0" fontId="35" fillId="26" borderId="0" applyProtection="0">
      <alignment vertical="center"/>
    </xf>
    <xf numFmtId="0" fontId="35" fillId="27" borderId="0" applyProtection="0">
      <alignment vertical="center"/>
    </xf>
    <xf numFmtId="0" fontId="52" fillId="28" borderId="0" applyProtection="0">
      <alignment vertical="center"/>
    </xf>
    <xf numFmtId="0" fontId="52" fillId="29" borderId="0" applyProtection="0">
      <alignment vertical="center"/>
    </xf>
    <xf numFmtId="0" fontId="35" fillId="30" borderId="0" applyProtection="0">
      <alignment vertical="center"/>
    </xf>
    <xf numFmtId="0" fontId="35" fillId="31" borderId="0" applyProtection="0">
      <alignment vertical="center"/>
    </xf>
    <xf numFmtId="0" fontId="52" fillId="32" borderId="0" applyProtection="0">
      <alignment vertical="center"/>
    </xf>
    <xf numFmtId="0" fontId="52" fillId="33" borderId="0" applyProtection="0">
      <alignment vertical="center"/>
    </xf>
    <xf numFmtId="0" fontId="35" fillId="34" borderId="0" applyProtection="0">
      <alignment vertical="center"/>
    </xf>
    <xf numFmtId="0" fontId="35" fillId="35" borderId="0" applyProtection="0">
      <alignment vertical="center"/>
    </xf>
    <xf numFmtId="0" fontId="52" fillId="36" borderId="0" applyProtection="0">
      <alignment vertical="center"/>
    </xf>
    <xf numFmtId="0" fontId="0" fillId="0" borderId="0">
      <alignment vertical="center"/>
    </xf>
    <xf numFmtId="0" fontId="35" fillId="0" borderId="0">
      <protection locked="0"/>
    </xf>
    <xf numFmtId="0" fontId="35" fillId="0" borderId="0">
      <alignment vertical="center"/>
    </xf>
    <xf numFmtId="0" fontId="53" fillId="0" borderId="0">
      <alignment vertical="center"/>
    </xf>
    <xf numFmtId="0" fontId="54" fillId="0" borderId="0" applyProtection="0"/>
    <xf numFmtId="0" fontId="54" fillId="0" borderId="0"/>
    <xf numFmtId="0" fontId="55" fillId="0" borderId="0">
      <alignment vertical="center"/>
    </xf>
    <xf numFmtId="0" fontId="35" fillId="0" borderId="0"/>
    <xf numFmtId="0" fontId="6" fillId="0" borderId="0">
      <protection locked="0"/>
    </xf>
    <xf numFmtId="0" fontId="35" fillId="0" borderId="0">
      <protection locked="0"/>
    </xf>
    <xf numFmtId="0" fontId="53" fillId="0" borderId="0">
      <alignment vertical="center"/>
    </xf>
    <xf numFmtId="0" fontId="56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57" fillId="0" borderId="0" applyProtection="0">
      <alignment vertical="center"/>
    </xf>
    <xf numFmtId="0" fontId="56" fillId="0" borderId="0">
      <alignment vertical="center"/>
    </xf>
    <xf numFmtId="0" fontId="35" fillId="0" borderId="0">
      <alignment vertical="center"/>
    </xf>
    <xf numFmtId="0" fontId="53" fillId="0" borderId="0">
      <alignment vertical="center"/>
    </xf>
    <xf numFmtId="0" fontId="56" fillId="0" borderId="0" applyProtection="0"/>
    <xf numFmtId="0" fontId="58" fillId="0" borderId="0">
      <alignment vertical="center"/>
    </xf>
    <xf numFmtId="0" fontId="6" fillId="0" borderId="0"/>
    <xf numFmtId="0" fontId="56" fillId="0" borderId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57" fillId="0" borderId="0">
      <protection locked="0"/>
    </xf>
    <xf numFmtId="0" fontId="6" fillId="0" borderId="0" applyProtection="0">
      <alignment vertical="center"/>
    </xf>
    <xf numFmtId="0" fontId="56" fillId="0" borderId="0"/>
    <xf numFmtId="0" fontId="35" fillId="0" borderId="0" applyProtection="0"/>
    <xf numFmtId="0" fontId="6" fillId="0" borderId="0">
      <alignment vertical="center"/>
    </xf>
    <xf numFmtId="0" fontId="35" fillId="0" borderId="0">
      <alignment vertical="center"/>
    </xf>
    <xf numFmtId="0" fontId="35" fillId="37" borderId="0">
      <protection locked="0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/>
    <xf numFmtId="0" fontId="54" fillId="0" borderId="0">
      <protection locked="0"/>
    </xf>
    <xf numFmtId="0" fontId="0" fillId="0" borderId="0">
      <alignment vertical="center"/>
    </xf>
    <xf numFmtId="0" fontId="56" fillId="0" borderId="0">
      <protection locked="0"/>
    </xf>
    <xf numFmtId="0" fontId="6" fillId="0" borderId="0" applyProtection="0"/>
    <xf numFmtId="0" fontId="35" fillId="0" borderId="0">
      <protection locked="0"/>
    </xf>
    <xf numFmtId="0" fontId="59" fillId="0" borderId="0"/>
  </cellStyleXfs>
  <cellXfs count="194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14" fillId="0" borderId="0" xfId="58" applyNumberFormat="1" applyFont="1" applyFill="1" applyBorder="1" applyAlignment="1" applyProtection="1">
      <alignment horizontal="center" vertical="center" wrapText="1"/>
    </xf>
    <xf numFmtId="0" fontId="15" fillId="0" borderId="0" xfId="58" applyNumberFormat="1" applyFont="1" applyFill="1" applyBorder="1" applyAlignment="1" applyProtection="1">
      <alignment horizontal="center" vertical="center" wrapText="1"/>
    </xf>
    <xf numFmtId="0" fontId="16" fillId="0" borderId="0" xfId="58" applyNumberFormat="1" applyFont="1" applyFill="1" applyBorder="1" applyAlignment="1" applyProtection="1">
      <alignment horizontal="center" vertical="center" wrapText="1"/>
    </xf>
    <xf numFmtId="0" fontId="16" fillId="2" borderId="0" xfId="58" applyNumberFormat="1" applyFont="1" applyFill="1" applyBorder="1" applyAlignment="1" applyProtection="1">
      <alignment horizontal="center" vertical="center" wrapText="1"/>
    </xf>
    <xf numFmtId="0" fontId="17" fillId="0" borderId="0" xfId="58" applyNumberFormat="1" applyFont="1" applyFill="1" applyBorder="1" applyAlignment="1" applyProtection="1">
      <alignment horizontal="left" vertical="center" wrapText="1"/>
    </xf>
    <xf numFmtId="0" fontId="17" fillId="0" borderId="0" xfId="58" applyNumberFormat="1" applyFont="1" applyFill="1" applyBorder="1" applyAlignment="1" applyProtection="1">
      <alignment horizontal="center" vertical="center" wrapText="1"/>
    </xf>
    <xf numFmtId="0" fontId="17" fillId="2" borderId="0" xfId="58" applyNumberFormat="1" applyFont="1" applyFill="1" applyBorder="1" applyAlignment="1" applyProtection="1">
      <alignment horizontal="center" vertical="center" wrapText="1"/>
    </xf>
    <xf numFmtId="0" fontId="18" fillId="0" borderId="1" xfId="58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2" borderId="1" xfId="58" applyNumberFormat="1" applyFont="1" applyFill="1" applyBorder="1" applyAlignment="1" applyProtection="1">
      <alignment horizontal="center" vertical="center" wrapText="1"/>
    </xf>
    <xf numFmtId="0" fontId="17" fillId="0" borderId="1" xfId="58" applyNumberFormat="1" applyFont="1" applyFill="1" applyBorder="1" applyAlignment="1" applyProtection="1">
      <alignment horizontal="center" vertical="center" wrapText="1"/>
    </xf>
    <xf numFmtId="0" fontId="17" fillId="2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65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9" fontId="16" fillId="2" borderId="0" xfId="58" applyNumberFormat="1" applyFont="1" applyFill="1" applyBorder="1" applyAlignment="1" applyProtection="1">
      <alignment horizontal="center" vertical="center" wrapText="1"/>
    </xf>
    <xf numFmtId="179" fontId="16" fillId="0" borderId="0" xfId="58" applyNumberFormat="1" applyFont="1" applyFill="1" applyBorder="1" applyAlignment="1" applyProtection="1">
      <alignment horizontal="center" vertical="center" wrapText="1"/>
    </xf>
    <xf numFmtId="177" fontId="16" fillId="0" borderId="0" xfId="58" applyNumberFormat="1" applyFont="1" applyFill="1" applyBorder="1" applyAlignment="1" applyProtection="1">
      <alignment horizontal="center" vertical="center" wrapText="1"/>
    </xf>
    <xf numFmtId="179" fontId="17" fillId="2" borderId="0" xfId="58" applyNumberFormat="1" applyFont="1" applyFill="1" applyBorder="1" applyAlignment="1" applyProtection="1">
      <alignment horizontal="center" vertical="center" wrapText="1"/>
    </xf>
    <xf numFmtId="177" fontId="17" fillId="0" borderId="0" xfId="58" applyNumberFormat="1" applyFont="1" applyFill="1" applyBorder="1" applyAlignment="1" applyProtection="1">
      <alignment horizontal="center" vertical="center" wrapText="1"/>
    </xf>
    <xf numFmtId="179" fontId="18" fillId="2" borderId="1" xfId="58" applyNumberFormat="1" applyFont="1" applyFill="1" applyBorder="1" applyAlignment="1" applyProtection="1">
      <alignment horizontal="center" vertical="center" wrapText="1"/>
    </xf>
    <xf numFmtId="177" fontId="18" fillId="0" borderId="1" xfId="58" applyNumberFormat="1" applyFont="1" applyFill="1" applyBorder="1" applyAlignment="1" applyProtection="1">
      <alignment horizontal="center" vertical="center" wrapText="1"/>
    </xf>
    <xf numFmtId="177" fontId="17" fillId="2" borderId="1" xfId="58" applyNumberFormat="1" applyFont="1" applyFill="1" applyBorder="1" applyAlignment="1" applyProtection="1">
      <alignment horizontal="center" vertical="center" wrapText="1"/>
    </xf>
    <xf numFmtId="177" fontId="17" fillId="0" borderId="1" xfId="58" applyNumberFormat="1" applyFont="1" applyFill="1" applyBorder="1" applyAlignment="1" applyProtection="1">
      <alignment horizontal="center" vertical="center" wrapText="1"/>
    </xf>
    <xf numFmtId="180" fontId="3" fillId="0" borderId="1" xfId="58" applyNumberFormat="1" applyFont="1" applyFill="1" applyBorder="1" applyAlignment="1" applyProtection="1">
      <alignment horizontal="center" vertical="center" wrapText="1"/>
    </xf>
    <xf numFmtId="177" fontId="3" fillId="0" borderId="1" xfId="58" applyNumberFormat="1" applyFont="1" applyFill="1" applyBorder="1" applyAlignment="1" applyProtection="1">
      <alignment horizontal="center" vertical="center" wrapText="1"/>
    </xf>
    <xf numFmtId="179" fontId="19" fillId="5" borderId="1" xfId="0" applyNumberFormat="1" applyFon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82" fontId="19" fillId="5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75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7" fontId="17" fillId="0" borderId="0" xfId="58" applyNumberFormat="1" applyFont="1" applyFill="1" applyAlignment="1" applyProtection="1">
      <alignment horizontal="center" vertical="center" wrapText="1"/>
    </xf>
    <xf numFmtId="178" fontId="17" fillId="0" borderId="0" xfId="58" applyNumberFormat="1" applyFont="1" applyFill="1" applyAlignment="1" applyProtection="1">
      <alignment horizontal="center" vertical="center" wrapText="1"/>
    </xf>
    <xf numFmtId="177" fontId="18" fillId="0" borderId="2" xfId="58" applyNumberFormat="1" applyFont="1" applyFill="1" applyBorder="1" applyAlignment="1" applyProtection="1">
      <alignment horizontal="center" vertical="center" wrapText="1"/>
    </xf>
    <xf numFmtId="177" fontId="18" fillId="0" borderId="3" xfId="58" applyNumberFormat="1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8" fillId="5" borderId="1" xfId="0" applyNumberFormat="1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 applyProtection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82" fontId="27" fillId="0" borderId="1" xfId="0" applyNumberFormat="1" applyFont="1" applyFill="1" applyBorder="1" applyAlignment="1">
      <alignment horizontal="center" vertical="center" wrapText="1"/>
    </xf>
    <xf numFmtId="179" fontId="18" fillId="5" borderId="1" xfId="0" applyNumberFormat="1" applyFont="1" applyFill="1" applyBorder="1" applyAlignment="1">
      <alignment horizontal="center" vertical="center" wrapText="1"/>
    </xf>
    <xf numFmtId="177" fontId="7" fillId="5" borderId="1" xfId="0" applyNumberFormat="1" applyFont="1" applyFill="1" applyBorder="1" applyAlignment="1">
      <alignment horizontal="center" vertical="center" wrapText="1"/>
    </xf>
    <xf numFmtId="184" fontId="8" fillId="0" borderId="1" xfId="0" applyNumberFormat="1" applyFont="1" applyFill="1" applyBorder="1" applyAlignment="1">
      <alignment horizontal="center" vertical="center" wrapText="1"/>
    </xf>
    <xf numFmtId="182" fontId="18" fillId="5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 applyProtection="1">
      <alignment horizontal="center" vertical="center" wrapText="1"/>
    </xf>
    <xf numFmtId="177" fontId="29" fillId="0" borderId="1" xfId="0" applyNumberFormat="1" applyFont="1" applyFill="1" applyBorder="1" applyAlignment="1" applyProtection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31" fillId="0" borderId="1" xfId="6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85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left" vertical="center" wrapText="1"/>
    </xf>
    <xf numFmtId="178" fontId="8" fillId="0" borderId="1" xfId="67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67" applyNumberFormat="1" applyFont="1" applyFill="1" applyBorder="1" applyAlignment="1" applyProtection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8" fillId="2" borderId="1" xfId="85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7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67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82" fontId="30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3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82" fontId="3" fillId="4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82" fontId="10" fillId="5" borderId="1" xfId="0" applyNumberFormat="1" applyFont="1" applyFill="1" applyBorder="1" applyAlignment="1">
      <alignment horizontal="center" vertical="center" wrapText="1"/>
    </xf>
    <xf numFmtId="177" fontId="9" fillId="5" borderId="1" xfId="0" applyNumberFormat="1" applyFont="1" applyFill="1" applyBorder="1" applyAlignment="1">
      <alignment horizontal="center" vertical="center" wrapText="1"/>
    </xf>
    <xf numFmtId="177" fontId="8" fillId="2" borderId="1" xfId="54" applyNumberFormat="1" applyFont="1" applyFill="1" applyBorder="1" applyAlignment="1">
      <alignment horizontal="center" vertical="center" wrapText="1"/>
    </xf>
    <xf numFmtId="177" fontId="31" fillId="0" borderId="1" xfId="65" applyNumberFormat="1" applyFont="1" applyFill="1" applyBorder="1" applyAlignment="1">
      <alignment horizontal="center" vertical="center" wrapText="1"/>
    </xf>
    <xf numFmtId="183" fontId="8" fillId="0" borderId="1" xfId="0" applyNumberFormat="1" applyFont="1" applyFill="1" applyBorder="1" applyAlignment="1">
      <alignment horizontal="center" vertical="center" wrapText="1"/>
    </xf>
    <xf numFmtId="183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181" fontId="8" fillId="2" borderId="1" xfId="0" applyNumberFormat="1" applyFont="1" applyFill="1" applyBorder="1" applyAlignment="1">
      <alignment horizontal="center" vertical="center" wrapText="1"/>
    </xf>
    <xf numFmtId="183" fontId="8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8" fillId="0" borderId="1" xfId="67" applyFont="1" applyFill="1" applyBorder="1" applyAlignment="1" applyProtection="1">
      <alignment horizontal="left" vertical="center" wrapText="1"/>
    </xf>
    <xf numFmtId="178" fontId="3" fillId="5" borderId="1" xfId="0" applyNumberFormat="1" applyFont="1" applyFill="1" applyBorder="1" applyAlignment="1">
      <alignment horizontal="center" vertical="center" wrapText="1"/>
    </xf>
    <xf numFmtId="177" fontId="24" fillId="5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185" fontId="8" fillId="2" borderId="1" xfId="0" applyNumberFormat="1" applyFont="1" applyFill="1" applyBorder="1" applyAlignment="1">
      <alignment horizontal="center" vertical="center" wrapText="1"/>
    </xf>
    <xf numFmtId="57" fontId="33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82" fontId="33" fillId="0" borderId="1" xfId="0" applyNumberFormat="1" applyFont="1" applyFill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vertical="center" wrapText="1"/>
    </xf>
    <xf numFmtId="177" fontId="12" fillId="5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179" fontId="34" fillId="0" borderId="1" xfId="0" applyNumberFormat="1" applyFont="1" applyFill="1" applyBorder="1" applyAlignment="1">
      <alignment horizontal="center" vertical="center" wrapText="1"/>
    </xf>
    <xf numFmtId="182" fontId="27" fillId="2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/>
    </xf>
    <xf numFmtId="0" fontId="34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5" xfId="49"/>
    <cellStyle name="常规_副本西藏自治区贫困县统筹整合使用财政涉农资金情况统计表（模版）参考表" xfId="50"/>
    <cellStyle name="常规 12 3 2 2 2" xfId="51"/>
    <cellStyle name="常规 6" xfId="52"/>
    <cellStyle name="常规_项目投入明细_10" xfId="53"/>
    <cellStyle name="常规_项目投入明细_11" xfId="54"/>
    <cellStyle name="常规_整合明细.更新" xfId="55"/>
    <cellStyle name="常规 16" xfId="56"/>
    <cellStyle name="常规 2 2 6" xfId="57"/>
    <cellStyle name="常规 51" xfId="58"/>
    <cellStyle name="常规 100 2" xfId="59"/>
    <cellStyle name="常规 4 2 3" xfId="60"/>
    <cellStyle name="常规 100" xfId="61"/>
    <cellStyle name="常规 11" xfId="62"/>
    <cellStyle name="常规 22" xfId="63"/>
    <cellStyle name="常规 4" xfId="64"/>
    <cellStyle name="常规_Sheet1" xfId="65"/>
    <cellStyle name="常规 2 2 3 2" xfId="66"/>
    <cellStyle name="常规 2" xfId="67"/>
    <cellStyle name="常规_贫困县涉农资金整合工作示范县统计表12月21日" xfId="68"/>
    <cellStyle name="常规 12" xfId="69"/>
    <cellStyle name="常规 3 2 4" xfId="70"/>
    <cellStyle name="常规 2 2 18" xfId="71"/>
    <cellStyle name="常规 2 2 2" xfId="72"/>
    <cellStyle name="常规 73" xfId="73"/>
    <cellStyle name="常规 10 5" xfId="74"/>
    <cellStyle name="常规 2 11" xfId="75"/>
    <cellStyle name="常规 2 2" xfId="76"/>
    <cellStyle name="常规 3" xfId="77"/>
    <cellStyle name="常规 2 2 3" xfId="78"/>
    <cellStyle name="20% - 强调文字颜色 2 7 4 4" xfId="79"/>
    <cellStyle name="常规_扶贫资金整合明细表.调整" xfId="80"/>
    <cellStyle name="常规 101 2" xfId="81"/>
    <cellStyle name="常规 8" xfId="82"/>
    <cellStyle name="常规_项目投入明细_8" xfId="83"/>
    <cellStyle name="常规 7 2" xfId="84"/>
    <cellStyle name="常规 4 7" xfId="85"/>
    <cellStyle name="常规 2 2 2 2" xfId="86"/>
    <cellStyle name="常规 14 10" xfId="87"/>
    <cellStyle name="常规_重新梳理十二五项目-3-10金主任办后改建设内容" xfId="8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64"/>
  <sheetViews>
    <sheetView tabSelected="1" zoomScale="55" zoomScaleNormal="55" topLeftCell="C1" workbookViewId="0">
      <pane ySplit="4" topLeftCell="A187" activePane="bottomLeft" state="frozen"/>
      <selection/>
      <selection pane="bottomLeft" activeCell="A1" sqref="A1:Z1"/>
    </sheetView>
  </sheetViews>
  <sheetFormatPr defaultColWidth="9" defaultRowHeight="22.5"/>
  <cols>
    <col min="1" max="1" width="6.59166666666667" style="24" customWidth="1"/>
    <col min="2" max="2" width="13.7583333333333" style="25" customWidth="1"/>
    <col min="3" max="3" width="25.9" style="25" customWidth="1"/>
    <col min="4" max="4" width="16.25" style="25" customWidth="1"/>
    <col min="5" max="5" width="57" style="24" customWidth="1"/>
    <col min="6" max="6" width="10.2083333333333" style="24" customWidth="1"/>
    <col min="7" max="7" width="10.0083333333333" style="26" customWidth="1"/>
    <col min="8" max="8" width="15.0916666666667" style="26" customWidth="1"/>
    <col min="9" max="9" width="14.1666666666667" style="26" customWidth="1"/>
    <col min="10" max="10" width="20" style="26" customWidth="1"/>
    <col min="11" max="11" width="27.2916666666667" style="24" customWidth="1"/>
    <col min="12" max="12" width="17.2916666666667" style="27" customWidth="1"/>
    <col min="13" max="14" width="16.0416666666667" style="27" customWidth="1"/>
    <col min="15" max="17" width="14.1083333333333" style="27" customWidth="1"/>
    <col min="18" max="18" width="12.1083333333333" style="27" customWidth="1"/>
    <col min="19" max="19" width="8.625" style="27" customWidth="1"/>
    <col min="20" max="20" width="8.625" style="27" hidden="1" customWidth="1"/>
    <col min="21" max="21" width="11.25" style="27" hidden="1" customWidth="1"/>
    <col min="22" max="22" width="15.625" style="27" customWidth="1"/>
    <col min="23" max="23" width="14.725" style="27" customWidth="1"/>
    <col min="24" max="24" width="16.6666666666667" style="27" customWidth="1"/>
    <col min="25" max="28" width="13.3333333333333" style="27" customWidth="1"/>
    <col min="29" max="29" width="18.7583333333333" style="24" customWidth="1"/>
    <col min="30" max="16384" width="9" style="1"/>
  </cols>
  <sheetData>
    <row r="1" s="1" customFormat="1" ht="47.1" customHeight="1" spans="1:29">
      <c r="A1" s="28" t="s">
        <v>0</v>
      </c>
      <c r="B1" s="29"/>
      <c r="C1" s="29"/>
      <c r="D1" s="29"/>
      <c r="E1" s="30"/>
      <c r="F1" s="30"/>
      <c r="G1" s="31"/>
      <c r="H1" s="31"/>
      <c r="I1" s="67"/>
      <c r="J1" s="67"/>
      <c r="K1" s="68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95"/>
    </row>
    <row r="2" s="2" customFormat="1" ht="36" customHeight="1" spans="1:29">
      <c r="A2" s="32" t="s">
        <v>1</v>
      </c>
      <c r="B2" s="32"/>
      <c r="C2" s="32"/>
      <c r="D2" s="32"/>
      <c r="E2" s="33"/>
      <c r="F2" s="33"/>
      <c r="G2" s="34"/>
      <c r="H2" s="34"/>
      <c r="I2" s="70"/>
      <c r="J2" s="70"/>
      <c r="K2" s="33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96" t="s">
        <v>2</v>
      </c>
      <c r="AA2" s="96"/>
      <c r="AB2" s="96"/>
      <c r="AC2" s="97"/>
    </row>
    <row r="3" s="3" customFormat="1" ht="93" customHeight="1" spans="1:29">
      <c r="A3" s="35" t="s">
        <v>3</v>
      </c>
      <c r="B3" s="35" t="s">
        <v>4</v>
      </c>
      <c r="C3" s="36" t="s">
        <v>5</v>
      </c>
      <c r="D3" s="35" t="s">
        <v>6</v>
      </c>
      <c r="E3" s="35" t="s">
        <v>7</v>
      </c>
      <c r="F3" s="35" t="s">
        <v>8</v>
      </c>
      <c r="G3" s="37" t="s">
        <v>9</v>
      </c>
      <c r="H3" s="37" t="s">
        <v>10</v>
      </c>
      <c r="I3" s="72" t="s">
        <v>11</v>
      </c>
      <c r="J3" s="72" t="s">
        <v>12</v>
      </c>
      <c r="K3" s="35" t="s">
        <v>13</v>
      </c>
      <c r="L3" s="73"/>
      <c r="M3" s="73" t="s">
        <v>14</v>
      </c>
      <c r="N3" s="73"/>
      <c r="O3" s="73"/>
      <c r="P3" s="73"/>
      <c r="Q3" s="73"/>
      <c r="R3" s="73"/>
      <c r="S3" s="73"/>
      <c r="T3" s="73"/>
      <c r="U3" s="73"/>
      <c r="V3" s="73" t="s">
        <v>15</v>
      </c>
      <c r="W3" s="73" t="s">
        <v>16</v>
      </c>
      <c r="X3" s="73" t="s">
        <v>17</v>
      </c>
      <c r="Y3" s="73" t="s">
        <v>18</v>
      </c>
      <c r="Z3" s="73"/>
      <c r="AA3" s="98" t="s">
        <v>19</v>
      </c>
      <c r="AB3" s="99"/>
      <c r="AC3" s="35" t="s">
        <v>20</v>
      </c>
    </row>
    <row r="4" s="3" customFormat="1" ht="93" customHeight="1" spans="1:29">
      <c r="A4" s="35"/>
      <c r="B4" s="35"/>
      <c r="C4" s="36"/>
      <c r="D4" s="35"/>
      <c r="E4" s="35"/>
      <c r="F4" s="35"/>
      <c r="G4" s="37"/>
      <c r="H4" s="37"/>
      <c r="I4" s="72"/>
      <c r="J4" s="72"/>
      <c r="K4" s="35" t="s">
        <v>21</v>
      </c>
      <c r="L4" s="73" t="s">
        <v>22</v>
      </c>
      <c r="M4" s="73" t="s">
        <v>23</v>
      </c>
      <c r="N4" s="73" t="s">
        <v>24</v>
      </c>
      <c r="O4" s="73" t="s">
        <v>25</v>
      </c>
      <c r="P4" s="73" t="s">
        <v>26</v>
      </c>
      <c r="Q4" s="73" t="s">
        <v>27</v>
      </c>
      <c r="R4" s="73" t="s">
        <v>28</v>
      </c>
      <c r="S4" s="73" t="s">
        <v>29</v>
      </c>
      <c r="T4" s="73" t="s">
        <v>30</v>
      </c>
      <c r="U4" s="73" t="s">
        <v>31</v>
      </c>
      <c r="V4" s="73"/>
      <c r="W4" s="73"/>
      <c r="X4" s="73"/>
      <c r="Y4" s="73" t="s">
        <v>32</v>
      </c>
      <c r="Z4" s="73" t="s">
        <v>33</v>
      </c>
      <c r="AA4" s="73" t="s">
        <v>34</v>
      </c>
      <c r="AB4" s="73" t="s">
        <v>35</v>
      </c>
      <c r="AC4" s="35"/>
    </row>
    <row r="5" s="2" customFormat="1" ht="24.6" customHeight="1" spans="1:29">
      <c r="A5" s="38" t="s">
        <v>36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9">
        <v>6</v>
      </c>
      <c r="H5" s="38">
        <v>7</v>
      </c>
      <c r="I5" s="39">
        <v>8</v>
      </c>
      <c r="J5" s="39"/>
      <c r="K5" s="38">
        <v>9</v>
      </c>
      <c r="L5" s="74">
        <v>10</v>
      </c>
      <c r="M5" s="75">
        <v>11</v>
      </c>
      <c r="N5" s="74">
        <v>12</v>
      </c>
      <c r="O5" s="75">
        <v>13</v>
      </c>
      <c r="P5" s="74">
        <v>14</v>
      </c>
      <c r="Q5" s="75">
        <v>15</v>
      </c>
      <c r="R5" s="74">
        <v>16</v>
      </c>
      <c r="S5" s="75">
        <v>17</v>
      </c>
      <c r="T5" s="74">
        <v>18</v>
      </c>
      <c r="U5" s="75">
        <v>19</v>
      </c>
      <c r="V5" s="74">
        <v>20</v>
      </c>
      <c r="W5" s="75">
        <v>21</v>
      </c>
      <c r="X5" s="74">
        <v>22</v>
      </c>
      <c r="Y5" s="75">
        <v>23</v>
      </c>
      <c r="Z5" s="74">
        <v>24</v>
      </c>
      <c r="AA5" s="74"/>
      <c r="AB5" s="74"/>
      <c r="AC5" s="38">
        <v>25</v>
      </c>
    </row>
    <row r="6" s="4" customFormat="1" ht="41" hidden="1" customHeight="1" spans="1:29">
      <c r="A6" s="40" t="s">
        <v>37</v>
      </c>
      <c r="B6" s="40"/>
      <c r="C6" s="40"/>
      <c r="D6" s="40"/>
      <c r="E6" s="41">
        <f>SUBTOTAL(9,E7:E13)</f>
        <v>192</v>
      </c>
      <c r="F6" s="41"/>
      <c r="G6" s="41"/>
      <c r="H6" s="41"/>
      <c r="I6" s="41"/>
      <c r="J6" s="41"/>
      <c r="K6" s="41"/>
      <c r="L6" s="76">
        <f>SUBTOTAL(9,L7:L13)</f>
        <v>152601.89279</v>
      </c>
      <c r="M6" s="77">
        <f>SUM(M7:M13)</f>
        <v>153201.29279</v>
      </c>
      <c r="N6" s="77">
        <f t="shared" ref="L6:Z6" si="0">SUBTOTAL(9,N7:N13)</f>
        <v>110072.90569</v>
      </c>
      <c r="O6" s="77">
        <f t="shared" si="0"/>
        <v>30409.6</v>
      </c>
      <c r="P6" s="77">
        <f t="shared" si="0"/>
        <v>4925.08</v>
      </c>
      <c r="Q6" s="77">
        <f t="shared" si="0"/>
        <v>7194.3071</v>
      </c>
      <c r="R6" s="77">
        <f t="shared" si="0"/>
        <v>0</v>
      </c>
      <c r="S6" s="77">
        <f t="shared" si="0"/>
        <v>0</v>
      </c>
      <c r="T6" s="77">
        <f t="shared" si="0"/>
        <v>0</v>
      </c>
      <c r="U6" s="77">
        <f t="shared" si="0"/>
        <v>599.4</v>
      </c>
      <c r="V6" s="77">
        <f t="shared" si="0"/>
        <v>13174.96</v>
      </c>
      <c r="W6" s="77">
        <f t="shared" si="0"/>
        <v>24464</v>
      </c>
      <c r="X6" s="77">
        <f t="shared" si="0"/>
        <v>103709</v>
      </c>
      <c r="Y6" s="77">
        <f t="shared" si="0"/>
        <v>8224</v>
      </c>
      <c r="Z6" s="77">
        <f t="shared" si="0"/>
        <v>31086</v>
      </c>
      <c r="AA6" s="77"/>
      <c r="AB6" s="77"/>
      <c r="AC6" s="41"/>
    </row>
    <row r="7" s="4" customFormat="1" ht="41" hidden="1" customHeight="1" spans="1:29">
      <c r="A7" s="42" t="s">
        <v>38</v>
      </c>
      <c r="B7" s="42"/>
      <c r="C7" s="42"/>
      <c r="D7" s="42"/>
      <c r="E7" s="41">
        <f>E15+E95+E136+E59+E176+E21+E202+E235</f>
        <v>70</v>
      </c>
      <c r="F7" s="41"/>
      <c r="G7" s="41"/>
      <c r="H7" s="41"/>
      <c r="I7" s="41"/>
      <c r="J7" s="41"/>
      <c r="K7" s="41"/>
      <c r="L7" s="77">
        <f t="shared" ref="L7:Z7" si="1">L15+L95+L136+L59+L176+L21+L202+L235</f>
        <v>58859.29</v>
      </c>
      <c r="M7" s="77">
        <f>SUM(N7:T7)</f>
        <v>58859.29</v>
      </c>
      <c r="N7" s="77">
        <f t="shared" si="1"/>
        <v>45752.7229</v>
      </c>
      <c r="O7" s="77">
        <f t="shared" si="1"/>
        <v>10871</v>
      </c>
      <c r="P7" s="77">
        <f t="shared" si="1"/>
        <v>887.64</v>
      </c>
      <c r="Q7" s="77">
        <f t="shared" si="1"/>
        <v>1347.9271</v>
      </c>
      <c r="R7" s="77">
        <f t="shared" si="1"/>
        <v>0</v>
      </c>
      <c r="S7" s="77">
        <f t="shared" si="1"/>
        <v>0</v>
      </c>
      <c r="T7" s="77">
        <f t="shared" si="1"/>
        <v>0</v>
      </c>
      <c r="U7" s="77">
        <f t="shared" si="1"/>
        <v>0</v>
      </c>
      <c r="V7" s="77">
        <f t="shared" si="1"/>
        <v>12720.96</v>
      </c>
      <c r="W7" s="77">
        <f t="shared" si="1"/>
        <v>13989</v>
      </c>
      <c r="X7" s="77">
        <f t="shared" si="1"/>
        <v>57741</v>
      </c>
      <c r="Y7" s="77">
        <f t="shared" si="1"/>
        <v>3639</v>
      </c>
      <c r="Z7" s="77">
        <f t="shared" si="1"/>
        <v>12508</v>
      </c>
      <c r="AA7" s="77"/>
      <c r="AB7" s="77"/>
      <c r="AC7" s="41"/>
    </row>
    <row r="8" s="4" customFormat="1" ht="41" hidden="1" customHeight="1" spans="1:29">
      <c r="A8" s="42" t="s">
        <v>39</v>
      </c>
      <c r="B8" s="42"/>
      <c r="C8" s="42"/>
      <c r="D8" s="42"/>
      <c r="E8" s="41">
        <f>E110+E143+E73+E180+E26+E217+E250</f>
        <v>21</v>
      </c>
      <c r="F8" s="41"/>
      <c r="G8" s="41"/>
      <c r="H8" s="41"/>
      <c r="I8" s="41"/>
      <c r="J8" s="41"/>
      <c r="K8" s="41"/>
      <c r="L8" s="77">
        <f t="shared" ref="L8:Z8" si="2">L110+L143+L73+L180+L26+L217+L250</f>
        <v>12945.3</v>
      </c>
      <c r="M8" s="77">
        <f t="shared" si="2"/>
        <v>13145.3</v>
      </c>
      <c r="N8" s="77">
        <f t="shared" si="2"/>
        <v>9479.51</v>
      </c>
      <c r="O8" s="77">
        <f t="shared" si="2"/>
        <v>2526.37</v>
      </c>
      <c r="P8" s="77">
        <f t="shared" si="2"/>
        <v>560</v>
      </c>
      <c r="Q8" s="77">
        <f t="shared" si="2"/>
        <v>379.42</v>
      </c>
      <c r="R8" s="77">
        <f t="shared" si="2"/>
        <v>0</v>
      </c>
      <c r="S8" s="77">
        <f t="shared" si="2"/>
        <v>0</v>
      </c>
      <c r="T8" s="77">
        <f t="shared" si="2"/>
        <v>0</v>
      </c>
      <c r="U8" s="77">
        <f t="shared" si="2"/>
        <v>200</v>
      </c>
      <c r="V8" s="77">
        <f t="shared" si="2"/>
        <v>20</v>
      </c>
      <c r="W8" s="77">
        <f t="shared" si="2"/>
        <v>1201</v>
      </c>
      <c r="X8" s="77">
        <f t="shared" si="2"/>
        <v>5179</v>
      </c>
      <c r="Y8" s="77">
        <f t="shared" si="2"/>
        <v>318</v>
      </c>
      <c r="Z8" s="77">
        <f t="shared" si="2"/>
        <v>1187</v>
      </c>
      <c r="AA8" s="77"/>
      <c r="AB8" s="77"/>
      <c r="AC8" s="41"/>
    </row>
    <row r="9" s="4" customFormat="1" ht="41" hidden="1" customHeight="1" spans="1:29">
      <c r="A9" s="42" t="s">
        <v>40</v>
      </c>
      <c r="B9" s="42"/>
      <c r="C9" s="42"/>
      <c r="D9" s="42"/>
      <c r="E9" s="41">
        <f>E18+E113+E146+E80+E181+E36+E218+E253</f>
        <v>34</v>
      </c>
      <c r="F9" s="41"/>
      <c r="G9" s="41"/>
      <c r="H9" s="41"/>
      <c r="I9" s="41"/>
      <c r="J9" s="41"/>
      <c r="K9" s="41"/>
      <c r="L9" s="77">
        <f t="shared" ref="L9:Z9" si="3">L18+L113+L146+L80+L181+L36+L218+L253</f>
        <v>15459.58</v>
      </c>
      <c r="M9" s="77">
        <f t="shared" si="3"/>
        <v>15459.58</v>
      </c>
      <c r="N9" s="77">
        <f t="shared" si="3"/>
        <v>12465.49</v>
      </c>
      <c r="O9" s="77">
        <f t="shared" si="3"/>
        <v>2333.68</v>
      </c>
      <c r="P9" s="77">
        <f t="shared" si="3"/>
        <v>300</v>
      </c>
      <c r="Q9" s="77">
        <f t="shared" si="3"/>
        <v>360.41</v>
      </c>
      <c r="R9" s="77">
        <f t="shared" si="3"/>
        <v>0</v>
      </c>
      <c r="S9" s="77">
        <f t="shared" si="3"/>
        <v>0</v>
      </c>
      <c r="T9" s="77">
        <f t="shared" si="3"/>
        <v>0</v>
      </c>
      <c r="U9" s="77">
        <f t="shared" si="3"/>
        <v>0</v>
      </c>
      <c r="V9" s="77">
        <f t="shared" si="3"/>
        <v>238</v>
      </c>
      <c r="W9" s="77">
        <f t="shared" si="3"/>
        <v>3566</v>
      </c>
      <c r="X9" s="77">
        <f t="shared" si="3"/>
        <v>15917</v>
      </c>
      <c r="Y9" s="77">
        <f t="shared" si="3"/>
        <v>951</v>
      </c>
      <c r="Z9" s="77">
        <f t="shared" si="3"/>
        <v>3988</v>
      </c>
      <c r="AA9" s="77"/>
      <c r="AB9" s="77"/>
      <c r="AC9" s="41"/>
    </row>
    <row r="10" s="4" customFormat="1" ht="41" hidden="1" customHeight="1" spans="1:29">
      <c r="A10" s="42" t="s">
        <v>41</v>
      </c>
      <c r="B10" s="42"/>
      <c r="C10" s="42"/>
      <c r="D10" s="42"/>
      <c r="E10" s="41">
        <f>E116+E154+E85+E182+E49+E224+E257</f>
        <v>55</v>
      </c>
      <c r="F10" s="41"/>
      <c r="G10" s="41"/>
      <c r="H10" s="41"/>
      <c r="I10" s="41"/>
      <c r="J10" s="41"/>
      <c r="K10" s="41"/>
      <c r="L10" s="77">
        <f t="shared" ref="L10:Z10" si="4">L116+L154+L85+L182+L49+L224+L257</f>
        <v>62152.46924</v>
      </c>
      <c r="M10" s="77">
        <f t="shared" si="4"/>
        <v>62383.86924</v>
      </c>
      <c r="N10" s="77">
        <f t="shared" si="4"/>
        <v>39958.67924</v>
      </c>
      <c r="O10" s="77">
        <f t="shared" si="4"/>
        <v>13909.8</v>
      </c>
      <c r="P10" s="77">
        <f t="shared" si="4"/>
        <v>3177.44</v>
      </c>
      <c r="Q10" s="77">
        <f t="shared" si="4"/>
        <v>5106.55</v>
      </c>
      <c r="R10" s="77">
        <f t="shared" si="4"/>
        <v>0</v>
      </c>
      <c r="S10" s="77">
        <f t="shared" si="4"/>
        <v>0</v>
      </c>
      <c r="T10" s="77">
        <f t="shared" si="4"/>
        <v>0</v>
      </c>
      <c r="U10" s="77">
        <f t="shared" si="4"/>
        <v>231.4</v>
      </c>
      <c r="V10" s="77">
        <f t="shared" si="4"/>
        <v>196</v>
      </c>
      <c r="W10" s="77">
        <f t="shared" si="4"/>
        <v>4376</v>
      </c>
      <c r="X10" s="77">
        <f t="shared" si="4"/>
        <v>18892</v>
      </c>
      <c r="Y10" s="77">
        <f t="shared" si="4"/>
        <v>1034</v>
      </c>
      <c r="Z10" s="77">
        <f t="shared" si="4"/>
        <v>3793</v>
      </c>
      <c r="AA10" s="77"/>
      <c r="AB10" s="77"/>
      <c r="AC10" s="41"/>
    </row>
    <row r="11" s="4" customFormat="1" ht="41" hidden="1" customHeight="1" spans="1:29">
      <c r="A11" s="42" t="s">
        <v>42</v>
      </c>
      <c r="B11" s="42"/>
      <c r="C11" s="42"/>
      <c r="D11" s="42"/>
      <c r="E11" s="41">
        <f>E130+E169+E89+E197+E54+E230+E260</f>
        <v>8</v>
      </c>
      <c r="F11" s="41"/>
      <c r="G11" s="41"/>
      <c r="H11" s="41"/>
      <c r="I11" s="41"/>
      <c r="J11" s="41"/>
      <c r="K11" s="41"/>
      <c r="L11" s="77">
        <f t="shared" ref="L11:Z11" si="5">L130+L169+L89+L197+L54+L230+L260</f>
        <v>2346.00355</v>
      </c>
      <c r="M11" s="77">
        <f t="shared" si="5"/>
        <v>2346.00355</v>
      </c>
      <c r="N11" s="77">
        <f t="shared" si="5"/>
        <v>2346.00355</v>
      </c>
      <c r="O11" s="77">
        <f t="shared" si="5"/>
        <v>0</v>
      </c>
      <c r="P11" s="77">
        <f t="shared" si="5"/>
        <v>0</v>
      </c>
      <c r="Q11" s="77">
        <f t="shared" si="5"/>
        <v>0</v>
      </c>
      <c r="R11" s="77">
        <f t="shared" si="5"/>
        <v>0</v>
      </c>
      <c r="S11" s="77">
        <f t="shared" si="5"/>
        <v>0</v>
      </c>
      <c r="T11" s="77">
        <f t="shared" si="5"/>
        <v>0</v>
      </c>
      <c r="U11" s="77">
        <f t="shared" si="5"/>
        <v>0</v>
      </c>
      <c r="V11" s="77">
        <f t="shared" si="5"/>
        <v>0</v>
      </c>
      <c r="W11" s="77">
        <f t="shared" si="5"/>
        <v>666</v>
      </c>
      <c r="X11" s="77">
        <f t="shared" si="5"/>
        <v>2665</v>
      </c>
      <c r="Y11" s="77">
        <f t="shared" si="5"/>
        <v>1616</v>
      </c>
      <c r="Z11" s="77">
        <f t="shared" si="5"/>
        <v>6295</v>
      </c>
      <c r="AA11" s="77"/>
      <c r="AB11" s="77"/>
      <c r="AC11" s="41"/>
    </row>
    <row r="12" s="4" customFormat="1" ht="41" hidden="1" customHeight="1" spans="1:29">
      <c r="A12" s="42" t="s">
        <v>43</v>
      </c>
      <c r="B12" s="42"/>
      <c r="C12" s="42"/>
      <c r="D12" s="42"/>
      <c r="E12" s="41">
        <f>E171+E262</f>
        <v>2</v>
      </c>
      <c r="F12" s="41"/>
      <c r="G12" s="41"/>
      <c r="H12" s="41"/>
      <c r="I12" s="41"/>
      <c r="J12" s="41"/>
      <c r="K12" s="41"/>
      <c r="L12" s="77">
        <f t="shared" ref="L12:Z12" si="6">L171+L262</f>
        <v>79.25</v>
      </c>
      <c r="M12" s="77">
        <f t="shared" si="6"/>
        <v>79.25</v>
      </c>
      <c r="N12" s="77">
        <f t="shared" si="6"/>
        <v>70.5</v>
      </c>
      <c r="O12" s="77">
        <f t="shared" si="6"/>
        <v>8.75</v>
      </c>
      <c r="P12" s="77">
        <f t="shared" si="6"/>
        <v>0</v>
      </c>
      <c r="Q12" s="77">
        <f t="shared" si="6"/>
        <v>0</v>
      </c>
      <c r="R12" s="77">
        <f t="shared" si="6"/>
        <v>0</v>
      </c>
      <c r="S12" s="77">
        <f t="shared" si="6"/>
        <v>0</v>
      </c>
      <c r="T12" s="77">
        <f t="shared" si="6"/>
        <v>0</v>
      </c>
      <c r="U12" s="77">
        <f t="shared" si="6"/>
        <v>0</v>
      </c>
      <c r="V12" s="77">
        <f t="shared" si="6"/>
        <v>0</v>
      </c>
      <c r="W12" s="77">
        <f t="shared" si="6"/>
        <v>666</v>
      </c>
      <c r="X12" s="77">
        <f t="shared" si="6"/>
        <v>3315</v>
      </c>
      <c r="Y12" s="77">
        <f t="shared" si="6"/>
        <v>666</v>
      </c>
      <c r="Z12" s="77">
        <f t="shared" si="6"/>
        <v>3315</v>
      </c>
      <c r="AA12" s="77"/>
      <c r="AB12" s="77"/>
      <c r="AC12" s="41"/>
    </row>
    <row r="13" s="4" customFormat="1" ht="41" hidden="1" customHeight="1" spans="1:29">
      <c r="A13" s="40" t="s">
        <v>44</v>
      </c>
      <c r="B13" s="40"/>
      <c r="C13" s="40"/>
      <c r="D13" s="40"/>
      <c r="E13" s="41">
        <f>E173+E92</f>
        <v>2</v>
      </c>
      <c r="F13" s="41"/>
      <c r="G13" s="41"/>
      <c r="H13" s="41"/>
      <c r="I13" s="41"/>
      <c r="J13" s="41"/>
      <c r="K13" s="41"/>
      <c r="L13" s="77">
        <f t="shared" ref="L13:Z13" si="7">L173+L92</f>
        <v>760</v>
      </c>
      <c r="M13" s="77">
        <f t="shared" si="7"/>
        <v>928</v>
      </c>
      <c r="N13" s="77">
        <f t="shared" si="7"/>
        <v>0</v>
      </c>
      <c r="O13" s="77">
        <f t="shared" si="7"/>
        <v>760</v>
      </c>
      <c r="P13" s="77">
        <f t="shared" si="7"/>
        <v>0</v>
      </c>
      <c r="Q13" s="77">
        <f t="shared" si="7"/>
        <v>0</v>
      </c>
      <c r="R13" s="77">
        <f t="shared" si="7"/>
        <v>0</v>
      </c>
      <c r="S13" s="77">
        <f t="shared" si="7"/>
        <v>0</v>
      </c>
      <c r="T13" s="77">
        <f t="shared" si="7"/>
        <v>0</v>
      </c>
      <c r="U13" s="77">
        <f t="shared" si="7"/>
        <v>168</v>
      </c>
      <c r="V13" s="77">
        <f t="shared" si="7"/>
        <v>0</v>
      </c>
      <c r="W13" s="77">
        <f t="shared" si="7"/>
        <v>0</v>
      </c>
      <c r="X13" s="77">
        <f t="shared" si="7"/>
        <v>0</v>
      </c>
      <c r="Y13" s="77">
        <f t="shared" si="7"/>
        <v>0</v>
      </c>
      <c r="Z13" s="77">
        <f t="shared" si="7"/>
        <v>0</v>
      </c>
      <c r="AA13" s="77"/>
      <c r="AB13" s="77"/>
      <c r="AC13" s="41"/>
    </row>
    <row r="14" s="5" customFormat="1" ht="42" hidden="1" customHeight="1" spans="1:29">
      <c r="A14" s="43" t="s">
        <v>45</v>
      </c>
      <c r="B14" s="44"/>
      <c r="C14" s="44"/>
      <c r="D14" s="44"/>
      <c r="E14" s="45">
        <f>E15+E18</f>
        <v>3</v>
      </c>
      <c r="F14" s="45"/>
      <c r="G14" s="45"/>
      <c r="H14" s="45"/>
      <c r="I14" s="45"/>
      <c r="J14" s="45"/>
      <c r="K14" s="45"/>
      <c r="L14" s="45">
        <f t="shared" ref="L14:Z14" si="8">L15+L18</f>
        <v>1760</v>
      </c>
      <c r="M14" s="45">
        <f t="shared" si="8"/>
        <v>1760</v>
      </c>
      <c r="N14" s="45">
        <f t="shared" si="8"/>
        <v>1760</v>
      </c>
      <c r="O14" s="45">
        <f t="shared" si="8"/>
        <v>0</v>
      </c>
      <c r="P14" s="45">
        <f t="shared" si="8"/>
        <v>0</v>
      </c>
      <c r="Q14" s="45">
        <f t="shared" si="8"/>
        <v>0</v>
      </c>
      <c r="R14" s="45">
        <f t="shared" si="8"/>
        <v>0</v>
      </c>
      <c r="S14" s="45">
        <f t="shared" si="8"/>
        <v>0</v>
      </c>
      <c r="T14" s="45">
        <f t="shared" si="8"/>
        <v>0</v>
      </c>
      <c r="U14" s="45">
        <f t="shared" si="8"/>
        <v>0</v>
      </c>
      <c r="V14" s="45">
        <f t="shared" si="8"/>
        <v>0</v>
      </c>
      <c r="W14" s="45">
        <f t="shared" si="8"/>
        <v>0</v>
      </c>
      <c r="X14" s="45">
        <f t="shared" si="8"/>
        <v>0</v>
      </c>
      <c r="Y14" s="45">
        <f t="shared" si="8"/>
        <v>0</v>
      </c>
      <c r="Z14" s="45">
        <f t="shared" si="8"/>
        <v>0</v>
      </c>
      <c r="AA14" s="45"/>
      <c r="AB14" s="45"/>
      <c r="AC14" s="100"/>
    </row>
    <row r="15" s="5" customFormat="1" ht="42" hidden="1" customHeight="1" spans="1:29">
      <c r="A15" s="46" t="s">
        <v>38</v>
      </c>
      <c r="B15" s="46"/>
      <c r="C15" s="46"/>
      <c r="D15" s="46"/>
      <c r="E15" s="46">
        <v>2</v>
      </c>
      <c r="F15" s="46"/>
      <c r="G15" s="47"/>
      <c r="H15" s="47"/>
      <c r="I15" s="78"/>
      <c r="J15" s="78"/>
      <c r="K15" s="46"/>
      <c r="L15" s="79">
        <f t="shared" ref="L15:Z15" si="9">SUM(L16:L17)</f>
        <v>1260</v>
      </c>
      <c r="M15" s="79">
        <f t="shared" si="9"/>
        <v>1260</v>
      </c>
      <c r="N15" s="79">
        <f t="shared" si="9"/>
        <v>1260</v>
      </c>
      <c r="O15" s="79">
        <f t="shared" si="9"/>
        <v>0</v>
      </c>
      <c r="P15" s="79">
        <f t="shared" si="9"/>
        <v>0</v>
      </c>
      <c r="Q15" s="79">
        <f t="shared" si="9"/>
        <v>0</v>
      </c>
      <c r="R15" s="79">
        <f t="shared" si="9"/>
        <v>0</v>
      </c>
      <c r="S15" s="79">
        <f t="shared" si="9"/>
        <v>0</v>
      </c>
      <c r="T15" s="79">
        <f t="shared" si="9"/>
        <v>0</v>
      </c>
      <c r="U15" s="79">
        <f t="shared" si="9"/>
        <v>0</v>
      </c>
      <c r="V15" s="79">
        <f t="shared" si="9"/>
        <v>0</v>
      </c>
      <c r="W15" s="79">
        <f t="shared" si="9"/>
        <v>0</v>
      </c>
      <c r="X15" s="79">
        <f t="shared" si="9"/>
        <v>0</v>
      </c>
      <c r="Y15" s="79">
        <f t="shared" si="9"/>
        <v>0</v>
      </c>
      <c r="Z15" s="79">
        <f t="shared" si="9"/>
        <v>0</v>
      </c>
      <c r="AA15" s="79"/>
      <c r="AB15" s="79"/>
      <c r="AC15" s="101"/>
    </row>
    <row r="16" s="6" customFormat="1" ht="56" hidden="1" customHeight="1" spans="1:29">
      <c r="A16" s="48">
        <v>1</v>
      </c>
      <c r="B16" s="49" t="s">
        <v>46</v>
      </c>
      <c r="C16" s="50" t="s">
        <v>47</v>
      </c>
      <c r="D16" s="51" t="s">
        <v>46</v>
      </c>
      <c r="E16" s="52" t="s">
        <v>48</v>
      </c>
      <c r="F16" s="52" t="s">
        <v>49</v>
      </c>
      <c r="G16" s="53" t="s">
        <v>50</v>
      </c>
      <c r="H16" s="53" t="s">
        <v>51</v>
      </c>
      <c r="I16" s="80">
        <v>2023.04</v>
      </c>
      <c r="J16" s="80">
        <v>2023.12</v>
      </c>
      <c r="K16" s="81" t="s">
        <v>52</v>
      </c>
      <c r="L16" s="82">
        <v>300</v>
      </c>
      <c r="M16" s="82">
        <v>300</v>
      </c>
      <c r="N16" s="82">
        <v>300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102"/>
    </row>
    <row r="17" s="7" customFormat="1" ht="56" hidden="1" customHeight="1" spans="1:29">
      <c r="A17" s="48">
        <v>2</v>
      </c>
      <c r="B17" s="49" t="s">
        <v>46</v>
      </c>
      <c r="C17" s="50" t="s">
        <v>53</v>
      </c>
      <c r="D17" s="51" t="s">
        <v>46</v>
      </c>
      <c r="E17" s="52" t="s">
        <v>54</v>
      </c>
      <c r="F17" s="52" t="s">
        <v>49</v>
      </c>
      <c r="G17" s="53" t="s">
        <v>50</v>
      </c>
      <c r="H17" s="53" t="s">
        <v>51</v>
      </c>
      <c r="I17" s="80">
        <v>2023.04</v>
      </c>
      <c r="J17" s="80">
        <v>2023.12</v>
      </c>
      <c r="K17" s="81" t="s">
        <v>55</v>
      </c>
      <c r="L17" s="82">
        <v>960</v>
      </c>
      <c r="M17" s="82">
        <v>960</v>
      </c>
      <c r="N17" s="82">
        <v>960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102"/>
    </row>
    <row r="18" s="8" customFormat="1" ht="42" hidden="1" customHeight="1" spans="1:29">
      <c r="A18" s="46" t="s">
        <v>40</v>
      </c>
      <c r="B18" s="46"/>
      <c r="C18" s="46"/>
      <c r="D18" s="46"/>
      <c r="E18" s="46">
        <v>1</v>
      </c>
      <c r="F18" s="46"/>
      <c r="G18" s="47"/>
      <c r="H18" s="47"/>
      <c r="I18" s="84"/>
      <c r="J18" s="84"/>
      <c r="K18" s="46"/>
      <c r="L18" s="79">
        <f t="shared" ref="L18:Z18" si="10">SUM(L19)</f>
        <v>500</v>
      </c>
      <c r="M18" s="79">
        <f t="shared" si="10"/>
        <v>500</v>
      </c>
      <c r="N18" s="79">
        <f t="shared" si="10"/>
        <v>500</v>
      </c>
      <c r="O18" s="79">
        <f t="shared" si="10"/>
        <v>0</v>
      </c>
      <c r="P18" s="79">
        <f t="shared" si="10"/>
        <v>0</v>
      </c>
      <c r="Q18" s="79">
        <f t="shared" si="10"/>
        <v>0</v>
      </c>
      <c r="R18" s="79">
        <f t="shared" si="10"/>
        <v>0</v>
      </c>
      <c r="S18" s="79">
        <f t="shared" si="10"/>
        <v>0</v>
      </c>
      <c r="T18" s="79">
        <f t="shared" si="10"/>
        <v>0</v>
      </c>
      <c r="U18" s="79">
        <f t="shared" si="10"/>
        <v>0</v>
      </c>
      <c r="V18" s="79">
        <f t="shared" si="10"/>
        <v>0</v>
      </c>
      <c r="W18" s="79">
        <f t="shared" si="10"/>
        <v>0</v>
      </c>
      <c r="X18" s="79">
        <f t="shared" si="10"/>
        <v>0</v>
      </c>
      <c r="Y18" s="79">
        <f t="shared" si="10"/>
        <v>0</v>
      </c>
      <c r="Z18" s="79">
        <f t="shared" si="10"/>
        <v>0</v>
      </c>
      <c r="AA18" s="79"/>
      <c r="AB18" s="79"/>
      <c r="AC18" s="101"/>
    </row>
    <row r="19" s="9" customFormat="1" ht="55" hidden="1" customHeight="1" spans="1:29">
      <c r="A19" s="48">
        <v>1</v>
      </c>
      <c r="B19" s="49" t="s">
        <v>46</v>
      </c>
      <c r="C19" s="50" t="s">
        <v>56</v>
      </c>
      <c r="D19" s="51" t="s">
        <v>46</v>
      </c>
      <c r="E19" s="52" t="s">
        <v>57</v>
      </c>
      <c r="F19" s="52" t="s">
        <v>49</v>
      </c>
      <c r="G19" s="53" t="s">
        <v>50</v>
      </c>
      <c r="H19" s="53" t="s">
        <v>51</v>
      </c>
      <c r="I19" s="80">
        <v>2023.04</v>
      </c>
      <c r="J19" s="80">
        <v>2023.12</v>
      </c>
      <c r="K19" s="81" t="s">
        <v>58</v>
      </c>
      <c r="L19" s="82">
        <v>500</v>
      </c>
      <c r="M19" s="82">
        <v>500</v>
      </c>
      <c r="N19" s="82">
        <v>500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103"/>
    </row>
    <row r="20" s="5" customFormat="1" ht="42" hidden="1" customHeight="1" spans="1:29">
      <c r="A20" s="43" t="s">
        <v>59</v>
      </c>
      <c r="B20" s="43"/>
      <c r="C20" s="43"/>
      <c r="D20" s="43"/>
      <c r="E20" s="45">
        <f>E21+E26+E36+E49+E54</f>
        <v>30</v>
      </c>
      <c r="F20" s="45"/>
      <c r="G20" s="45"/>
      <c r="H20" s="45"/>
      <c r="I20" s="45"/>
      <c r="J20" s="45"/>
      <c r="K20" s="45"/>
      <c r="L20" s="45">
        <f t="shared" ref="L20:Z20" si="11">L21+L26+L36+L49+L54</f>
        <v>19239.24</v>
      </c>
      <c r="M20" s="45">
        <f t="shared" si="11"/>
        <v>19439.24</v>
      </c>
      <c r="N20" s="45">
        <f t="shared" si="11"/>
        <v>13608.06</v>
      </c>
      <c r="O20" s="45">
        <f t="shared" si="11"/>
        <v>2856.18</v>
      </c>
      <c r="P20" s="45">
        <f t="shared" si="11"/>
        <v>1200</v>
      </c>
      <c r="Q20" s="45">
        <f t="shared" si="11"/>
        <v>1575</v>
      </c>
      <c r="R20" s="45">
        <f t="shared" si="11"/>
        <v>0</v>
      </c>
      <c r="S20" s="45">
        <f t="shared" si="11"/>
        <v>0</v>
      </c>
      <c r="T20" s="45">
        <f t="shared" si="11"/>
        <v>0</v>
      </c>
      <c r="U20" s="45">
        <f t="shared" si="11"/>
        <v>200</v>
      </c>
      <c r="V20" s="45">
        <f t="shared" si="11"/>
        <v>9200</v>
      </c>
      <c r="W20" s="45">
        <f t="shared" si="11"/>
        <v>2410</v>
      </c>
      <c r="X20" s="45">
        <f t="shared" si="11"/>
        <v>11426</v>
      </c>
      <c r="Y20" s="45">
        <f t="shared" si="11"/>
        <v>721</v>
      </c>
      <c r="Z20" s="45">
        <f t="shared" si="11"/>
        <v>3053</v>
      </c>
      <c r="AA20" s="45"/>
      <c r="AB20" s="45"/>
      <c r="AC20" s="45"/>
    </row>
    <row r="21" s="5" customFormat="1" ht="42" hidden="1" customHeight="1" spans="1:29">
      <c r="A21" s="46" t="s">
        <v>38</v>
      </c>
      <c r="B21" s="46"/>
      <c r="C21" s="46"/>
      <c r="D21" s="46"/>
      <c r="E21" s="46">
        <v>4</v>
      </c>
      <c r="F21" s="46"/>
      <c r="G21" s="47"/>
      <c r="H21" s="47"/>
      <c r="I21" s="78"/>
      <c r="J21" s="78"/>
      <c r="K21" s="46"/>
      <c r="L21" s="79">
        <f t="shared" ref="L21:Z21" si="12">SUM(L22:L25)</f>
        <v>4180.18</v>
      </c>
      <c r="M21" s="79">
        <f t="shared" si="12"/>
        <v>4180.18</v>
      </c>
      <c r="N21" s="79">
        <f t="shared" si="12"/>
        <v>3088</v>
      </c>
      <c r="O21" s="79">
        <f t="shared" si="12"/>
        <v>1092.18</v>
      </c>
      <c r="P21" s="79">
        <f t="shared" si="12"/>
        <v>0</v>
      </c>
      <c r="Q21" s="79">
        <f t="shared" si="12"/>
        <v>0</v>
      </c>
      <c r="R21" s="79">
        <f t="shared" si="12"/>
        <v>0</v>
      </c>
      <c r="S21" s="79">
        <f t="shared" si="12"/>
        <v>0</v>
      </c>
      <c r="T21" s="79">
        <f t="shared" si="12"/>
        <v>0</v>
      </c>
      <c r="U21" s="79">
        <f t="shared" si="12"/>
        <v>0</v>
      </c>
      <c r="V21" s="79">
        <f t="shared" si="12"/>
        <v>9200</v>
      </c>
      <c r="W21" s="79">
        <f t="shared" si="12"/>
        <v>772</v>
      </c>
      <c r="X21" s="79">
        <f t="shared" si="12"/>
        <v>3291</v>
      </c>
      <c r="Y21" s="79">
        <f t="shared" si="12"/>
        <v>226</v>
      </c>
      <c r="Z21" s="79">
        <f t="shared" si="12"/>
        <v>893</v>
      </c>
      <c r="AA21" s="79"/>
      <c r="AB21" s="79"/>
      <c r="AC21" s="101"/>
    </row>
    <row r="22" s="2" customFormat="1" ht="113" hidden="1" customHeight="1" spans="1:29">
      <c r="A22" s="54">
        <v>1</v>
      </c>
      <c r="B22" s="55" t="s">
        <v>59</v>
      </c>
      <c r="C22" s="56" t="s">
        <v>60</v>
      </c>
      <c r="D22" s="56" t="s">
        <v>61</v>
      </c>
      <c r="E22" s="56" t="s">
        <v>62</v>
      </c>
      <c r="F22" s="56" t="s">
        <v>49</v>
      </c>
      <c r="G22" s="57" t="s">
        <v>63</v>
      </c>
      <c r="H22" s="57" t="s">
        <v>64</v>
      </c>
      <c r="I22" s="86" t="s">
        <v>65</v>
      </c>
      <c r="J22" s="86">
        <v>2023.12</v>
      </c>
      <c r="K22" s="57" t="s">
        <v>66</v>
      </c>
      <c r="L22" s="87">
        <f t="shared" ref="L22:L25" si="13">SUM(N22:Q22)</f>
        <v>1499.98</v>
      </c>
      <c r="M22" s="87">
        <v>1499.98</v>
      </c>
      <c r="N22" s="87">
        <v>960</v>
      </c>
      <c r="O22" s="88">
        <v>539.98</v>
      </c>
      <c r="P22" s="88"/>
      <c r="Q22" s="86"/>
      <c r="R22" s="86"/>
      <c r="S22" s="86"/>
      <c r="T22" s="86"/>
      <c r="U22" s="86"/>
      <c r="V22" s="86">
        <v>5200</v>
      </c>
      <c r="W22" s="86">
        <v>209</v>
      </c>
      <c r="X22" s="86">
        <v>670</v>
      </c>
      <c r="Y22" s="86">
        <v>53</v>
      </c>
      <c r="Z22" s="86">
        <v>190</v>
      </c>
      <c r="AA22" s="86"/>
      <c r="AB22" s="86"/>
      <c r="AC22" s="57" t="s">
        <v>67</v>
      </c>
    </row>
    <row r="23" s="2" customFormat="1" ht="192" hidden="1" customHeight="1" spans="1:29">
      <c r="A23" s="54">
        <v>2</v>
      </c>
      <c r="B23" s="57" t="s">
        <v>59</v>
      </c>
      <c r="C23" s="56" t="s">
        <v>68</v>
      </c>
      <c r="D23" s="56" t="s">
        <v>69</v>
      </c>
      <c r="E23" s="56" t="s">
        <v>70</v>
      </c>
      <c r="F23" s="56" t="s">
        <v>49</v>
      </c>
      <c r="G23" s="57" t="s">
        <v>63</v>
      </c>
      <c r="H23" s="57" t="s">
        <v>71</v>
      </c>
      <c r="I23" s="86" t="s">
        <v>65</v>
      </c>
      <c r="J23" s="86">
        <v>2023.12</v>
      </c>
      <c r="K23" s="57" t="s">
        <v>72</v>
      </c>
      <c r="L23" s="87">
        <f t="shared" si="13"/>
        <v>1950.2</v>
      </c>
      <c r="M23" s="88">
        <v>1950.2</v>
      </c>
      <c r="N23" s="88">
        <v>1548</v>
      </c>
      <c r="O23" s="88">
        <v>402.2</v>
      </c>
      <c r="P23" s="88"/>
      <c r="Q23" s="86"/>
      <c r="R23" s="86"/>
      <c r="S23" s="86"/>
      <c r="T23" s="86"/>
      <c r="U23" s="86"/>
      <c r="V23" s="86">
        <v>2000</v>
      </c>
      <c r="W23" s="86">
        <v>458</v>
      </c>
      <c r="X23" s="86">
        <v>2088</v>
      </c>
      <c r="Y23" s="86">
        <v>155</v>
      </c>
      <c r="Z23" s="86">
        <v>634</v>
      </c>
      <c r="AA23" s="86"/>
      <c r="AB23" s="86"/>
      <c r="AC23" s="81" t="s">
        <v>73</v>
      </c>
    </row>
    <row r="24" s="10" customFormat="1" ht="110" hidden="1" customHeight="1" spans="1:29">
      <c r="A24" s="54">
        <v>3</v>
      </c>
      <c r="B24" s="55" t="s">
        <v>59</v>
      </c>
      <c r="C24" s="56" t="s">
        <v>74</v>
      </c>
      <c r="D24" s="56" t="s">
        <v>75</v>
      </c>
      <c r="E24" s="56" t="s">
        <v>76</v>
      </c>
      <c r="F24" s="56" t="s">
        <v>49</v>
      </c>
      <c r="G24" s="57" t="s">
        <v>63</v>
      </c>
      <c r="H24" s="57" t="s">
        <v>71</v>
      </c>
      <c r="I24" s="86" t="s">
        <v>65</v>
      </c>
      <c r="J24" s="86">
        <v>2023.12</v>
      </c>
      <c r="K24" s="57" t="s">
        <v>77</v>
      </c>
      <c r="L24" s="87">
        <f t="shared" si="13"/>
        <v>500</v>
      </c>
      <c r="M24" s="89">
        <v>500</v>
      </c>
      <c r="N24" s="89">
        <v>350</v>
      </c>
      <c r="O24" s="86">
        <v>150</v>
      </c>
      <c r="P24" s="86"/>
      <c r="Q24" s="86"/>
      <c r="R24" s="86"/>
      <c r="S24" s="86"/>
      <c r="T24" s="86"/>
      <c r="U24" s="86"/>
      <c r="V24" s="86">
        <v>2000</v>
      </c>
      <c r="W24" s="91">
        <v>55</v>
      </c>
      <c r="X24" s="91">
        <v>246</v>
      </c>
      <c r="Y24" s="91">
        <v>11</v>
      </c>
      <c r="Z24" s="91">
        <v>42</v>
      </c>
      <c r="AA24" s="91"/>
      <c r="AB24" s="91"/>
      <c r="AC24" s="57"/>
    </row>
    <row r="25" s="10" customFormat="1" ht="110" hidden="1" customHeight="1" spans="1:29">
      <c r="A25" s="54">
        <v>4</v>
      </c>
      <c r="B25" s="58" t="s">
        <v>59</v>
      </c>
      <c r="C25" s="59" t="s">
        <v>78</v>
      </c>
      <c r="D25" s="59" t="s">
        <v>79</v>
      </c>
      <c r="E25" s="59" t="s">
        <v>80</v>
      </c>
      <c r="F25" s="56" t="s">
        <v>49</v>
      </c>
      <c r="G25" s="57" t="s">
        <v>63</v>
      </c>
      <c r="H25" s="57" t="s">
        <v>81</v>
      </c>
      <c r="I25" s="86" t="s">
        <v>65</v>
      </c>
      <c r="J25" s="89">
        <v>2023.1</v>
      </c>
      <c r="K25" s="57" t="s">
        <v>82</v>
      </c>
      <c r="L25" s="87">
        <f t="shared" si="13"/>
        <v>230</v>
      </c>
      <c r="M25" s="90">
        <v>230</v>
      </c>
      <c r="N25" s="86">
        <v>230</v>
      </c>
      <c r="O25" s="86"/>
      <c r="P25" s="86"/>
      <c r="Q25" s="90"/>
      <c r="R25" s="90"/>
      <c r="S25" s="90"/>
      <c r="T25" s="90"/>
      <c r="U25" s="90"/>
      <c r="V25" s="86"/>
      <c r="W25" s="86">
        <v>50</v>
      </c>
      <c r="X25" s="86">
        <v>287</v>
      </c>
      <c r="Y25" s="86">
        <v>7</v>
      </c>
      <c r="Z25" s="86">
        <v>27</v>
      </c>
      <c r="AA25" s="86"/>
      <c r="AB25" s="86"/>
      <c r="AC25" s="57" t="s">
        <v>83</v>
      </c>
    </row>
    <row r="26" s="5" customFormat="1" ht="42" hidden="1" customHeight="1" spans="1:29">
      <c r="A26" s="46" t="s">
        <v>39</v>
      </c>
      <c r="B26" s="46"/>
      <c r="C26" s="46"/>
      <c r="D26" s="46"/>
      <c r="E26" s="46">
        <v>9</v>
      </c>
      <c r="F26" s="46"/>
      <c r="G26" s="47"/>
      <c r="H26" s="47"/>
      <c r="I26" s="78"/>
      <c r="J26" s="78"/>
      <c r="K26" s="46"/>
      <c r="L26" s="79">
        <f t="shared" ref="L26:Z26" si="14">SUM(L27:L35)</f>
        <v>5018</v>
      </c>
      <c r="M26" s="79">
        <f t="shared" si="14"/>
        <v>5218</v>
      </c>
      <c r="N26" s="79">
        <f t="shared" si="14"/>
        <v>3360</v>
      </c>
      <c r="O26" s="79">
        <f t="shared" si="14"/>
        <v>1058</v>
      </c>
      <c r="P26" s="79">
        <f t="shared" si="14"/>
        <v>400</v>
      </c>
      <c r="Q26" s="79">
        <f t="shared" si="14"/>
        <v>200</v>
      </c>
      <c r="R26" s="79">
        <f t="shared" si="14"/>
        <v>0</v>
      </c>
      <c r="S26" s="79">
        <f t="shared" si="14"/>
        <v>0</v>
      </c>
      <c r="T26" s="79">
        <f t="shared" si="14"/>
        <v>0</v>
      </c>
      <c r="U26" s="79">
        <f t="shared" si="14"/>
        <v>200</v>
      </c>
      <c r="V26" s="79">
        <f t="shared" si="14"/>
        <v>0</v>
      </c>
      <c r="W26" s="79">
        <f t="shared" si="14"/>
        <v>512</v>
      </c>
      <c r="X26" s="79">
        <f t="shared" si="14"/>
        <v>2303</v>
      </c>
      <c r="Y26" s="79">
        <f t="shared" si="14"/>
        <v>173</v>
      </c>
      <c r="Z26" s="79">
        <f t="shared" si="14"/>
        <v>650</v>
      </c>
      <c r="AA26" s="79"/>
      <c r="AB26" s="79"/>
      <c r="AC26" s="101"/>
    </row>
    <row r="27" s="2" customFormat="1" ht="97" hidden="1" customHeight="1" spans="1:29">
      <c r="A27" s="60">
        <v>1</v>
      </c>
      <c r="B27" s="61" t="s">
        <v>59</v>
      </c>
      <c r="C27" s="59" t="s">
        <v>84</v>
      </c>
      <c r="D27" s="59" t="s">
        <v>85</v>
      </c>
      <c r="E27" s="56" t="s">
        <v>86</v>
      </c>
      <c r="F27" s="56" t="s">
        <v>49</v>
      </c>
      <c r="G27" s="57" t="s">
        <v>63</v>
      </c>
      <c r="H27" s="62" t="s">
        <v>87</v>
      </c>
      <c r="I27" s="91" t="s">
        <v>65</v>
      </c>
      <c r="J27" s="86">
        <v>2023.9</v>
      </c>
      <c r="K27" s="57" t="s">
        <v>88</v>
      </c>
      <c r="L27" s="63">
        <f t="shared" ref="L27:L35" si="15">SUM(N27:Q27)</f>
        <v>480</v>
      </c>
      <c r="M27" s="63">
        <v>480</v>
      </c>
      <c r="N27" s="63">
        <v>300</v>
      </c>
      <c r="O27" s="63">
        <v>180</v>
      </c>
      <c r="P27" s="63"/>
      <c r="Q27" s="91"/>
      <c r="R27" s="91"/>
      <c r="S27" s="91"/>
      <c r="T27" s="91"/>
      <c r="U27" s="91"/>
      <c r="V27" s="91"/>
      <c r="W27" s="91">
        <v>34</v>
      </c>
      <c r="X27" s="91">
        <v>171</v>
      </c>
      <c r="Y27" s="91">
        <v>6</v>
      </c>
      <c r="Z27" s="91">
        <v>21</v>
      </c>
      <c r="AA27" s="91"/>
      <c r="AB27" s="91"/>
      <c r="AC27" s="62"/>
    </row>
    <row r="28" s="2" customFormat="1" ht="181" hidden="1" customHeight="1" spans="1:29">
      <c r="A28" s="60">
        <v>2</v>
      </c>
      <c r="B28" s="62" t="s">
        <v>59</v>
      </c>
      <c r="C28" s="59" t="s">
        <v>89</v>
      </c>
      <c r="D28" s="59" t="s">
        <v>90</v>
      </c>
      <c r="E28" s="56" t="s">
        <v>91</v>
      </c>
      <c r="F28" s="56" t="s">
        <v>49</v>
      </c>
      <c r="G28" s="57" t="s">
        <v>63</v>
      </c>
      <c r="H28" s="62" t="s">
        <v>92</v>
      </c>
      <c r="I28" s="91" t="s">
        <v>93</v>
      </c>
      <c r="J28" s="89">
        <v>2023.1</v>
      </c>
      <c r="K28" s="57" t="s">
        <v>94</v>
      </c>
      <c r="L28" s="63">
        <f t="shared" si="15"/>
        <v>227</v>
      </c>
      <c r="M28" s="63">
        <v>227</v>
      </c>
      <c r="N28" s="63">
        <v>200</v>
      </c>
      <c r="O28" s="63">
        <v>27</v>
      </c>
      <c r="P28" s="63"/>
      <c r="Q28" s="91"/>
      <c r="R28" s="91"/>
      <c r="S28" s="91"/>
      <c r="T28" s="91"/>
      <c r="U28" s="91"/>
      <c r="V28" s="91"/>
      <c r="W28" s="91">
        <v>59</v>
      </c>
      <c r="X28" s="91">
        <v>301</v>
      </c>
      <c r="Y28" s="91">
        <v>10</v>
      </c>
      <c r="Z28" s="91">
        <v>44</v>
      </c>
      <c r="AA28" s="91"/>
      <c r="AB28" s="91"/>
      <c r="AC28" s="62"/>
    </row>
    <row r="29" s="10" customFormat="1" ht="145" hidden="1" customHeight="1" spans="1:29">
      <c r="A29" s="60">
        <v>3</v>
      </c>
      <c r="B29" s="61" t="s">
        <v>59</v>
      </c>
      <c r="C29" s="59" t="s">
        <v>95</v>
      </c>
      <c r="D29" s="59" t="s">
        <v>96</v>
      </c>
      <c r="E29" s="56" t="s">
        <v>97</v>
      </c>
      <c r="F29" s="56" t="s">
        <v>49</v>
      </c>
      <c r="G29" s="57" t="s">
        <v>63</v>
      </c>
      <c r="H29" s="62" t="s">
        <v>92</v>
      </c>
      <c r="I29" s="91" t="s">
        <v>93</v>
      </c>
      <c r="J29" s="86">
        <v>2023.12</v>
      </c>
      <c r="K29" s="57" t="s">
        <v>98</v>
      </c>
      <c r="L29" s="63">
        <f t="shared" si="15"/>
        <v>400</v>
      </c>
      <c r="M29" s="63">
        <v>400</v>
      </c>
      <c r="N29" s="63">
        <v>360</v>
      </c>
      <c r="O29" s="63">
        <v>40</v>
      </c>
      <c r="P29" s="63"/>
      <c r="Q29" s="91"/>
      <c r="R29" s="91"/>
      <c r="S29" s="91"/>
      <c r="T29" s="91"/>
      <c r="U29" s="91"/>
      <c r="V29" s="91"/>
      <c r="W29" s="91">
        <v>69</v>
      </c>
      <c r="X29" s="91">
        <v>256</v>
      </c>
      <c r="Y29" s="91">
        <v>11</v>
      </c>
      <c r="Z29" s="91">
        <v>33</v>
      </c>
      <c r="AA29" s="91"/>
      <c r="AB29" s="91"/>
      <c r="AC29" s="62"/>
    </row>
    <row r="30" s="10" customFormat="1" ht="97" hidden="1" customHeight="1" spans="1:29">
      <c r="A30" s="60">
        <v>4</v>
      </c>
      <c r="B30" s="61" t="s">
        <v>59</v>
      </c>
      <c r="C30" s="59" t="s">
        <v>99</v>
      </c>
      <c r="D30" s="59" t="s">
        <v>100</v>
      </c>
      <c r="E30" s="56" t="s">
        <v>101</v>
      </c>
      <c r="F30" s="56" t="s">
        <v>49</v>
      </c>
      <c r="G30" s="57" t="s">
        <v>63</v>
      </c>
      <c r="H30" s="62" t="s">
        <v>87</v>
      </c>
      <c r="I30" s="91" t="s">
        <v>102</v>
      </c>
      <c r="J30" s="86">
        <v>2023.11</v>
      </c>
      <c r="K30" s="57" t="s">
        <v>103</v>
      </c>
      <c r="L30" s="63">
        <f t="shared" si="15"/>
        <v>800</v>
      </c>
      <c r="M30" s="63">
        <v>800</v>
      </c>
      <c r="N30" s="63">
        <v>500</v>
      </c>
      <c r="O30" s="63">
        <v>300</v>
      </c>
      <c r="P30" s="63"/>
      <c r="Q30" s="91"/>
      <c r="R30" s="91"/>
      <c r="S30" s="91"/>
      <c r="T30" s="91"/>
      <c r="U30" s="91"/>
      <c r="V30" s="91"/>
      <c r="W30" s="91">
        <v>36</v>
      </c>
      <c r="X30" s="91">
        <v>169</v>
      </c>
      <c r="Y30" s="91">
        <v>9</v>
      </c>
      <c r="Z30" s="91">
        <v>43</v>
      </c>
      <c r="AA30" s="91"/>
      <c r="AB30" s="91"/>
      <c r="AC30" s="62"/>
    </row>
    <row r="31" s="10" customFormat="1" ht="97" hidden="1" customHeight="1" spans="1:29">
      <c r="A31" s="60">
        <v>5</v>
      </c>
      <c r="B31" s="62" t="s">
        <v>59</v>
      </c>
      <c r="C31" s="59" t="s">
        <v>104</v>
      </c>
      <c r="D31" s="59" t="s">
        <v>105</v>
      </c>
      <c r="E31" s="56" t="s">
        <v>106</v>
      </c>
      <c r="F31" s="56" t="s">
        <v>49</v>
      </c>
      <c r="G31" s="57" t="s">
        <v>63</v>
      </c>
      <c r="H31" s="62" t="s">
        <v>87</v>
      </c>
      <c r="I31" s="91" t="s">
        <v>102</v>
      </c>
      <c r="J31" s="86">
        <v>2023.11</v>
      </c>
      <c r="K31" s="57" t="s">
        <v>107</v>
      </c>
      <c r="L31" s="63">
        <f t="shared" si="15"/>
        <v>611</v>
      </c>
      <c r="M31" s="63">
        <v>611</v>
      </c>
      <c r="N31" s="63">
        <v>300</v>
      </c>
      <c r="O31" s="63">
        <v>311</v>
      </c>
      <c r="P31" s="63"/>
      <c r="Q31" s="91"/>
      <c r="R31" s="91"/>
      <c r="S31" s="91"/>
      <c r="T31" s="91"/>
      <c r="U31" s="91"/>
      <c r="V31" s="91"/>
      <c r="W31" s="91">
        <v>43</v>
      </c>
      <c r="X31" s="91">
        <v>202</v>
      </c>
      <c r="Y31" s="91">
        <v>23</v>
      </c>
      <c r="Z31" s="91">
        <v>75</v>
      </c>
      <c r="AA31" s="91"/>
      <c r="AB31" s="91"/>
      <c r="AC31" s="62"/>
    </row>
    <row r="32" s="10" customFormat="1" ht="97" hidden="1" customHeight="1" spans="1:29">
      <c r="A32" s="60">
        <v>6</v>
      </c>
      <c r="B32" s="61" t="s">
        <v>59</v>
      </c>
      <c r="C32" s="59" t="s">
        <v>108</v>
      </c>
      <c r="D32" s="59" t="s">
        <v>109</v>
      </c>
      <c r="E32" s="56" t="s">
        <v>110</v>
      </c>
      <c r="F32" s="56" t="s">
        <v>49</v>
      </c>
      <c r="G32" s="57" t="s">
        <v>63</v>
      </c>
      <c r="H32" s="62" t="s">
        <v>87</v>
      </c>
      <c r="I32" s="91" t="s">
        <v>102</v>
      </c>
      <c r="J32" s="86">
        <v>2023.11</v>
      </c>
      <c r="K32" s="57" t="s">
        <v>111</v>
      </c>
      <c r="L32" s="63">
        <f t="shared" si="15"/>
        <v>650</v>
      </c>
      <c r="M32" s="63">
        <v>650</v>
      </c>
      <c r="N32" s="63">
        <v>400</v>
      </c>
      <c r="O32" s="63"/>
      <c r="P32" s="63">
        <v>250</v>
      </c>
      <c r="Q32" s="91"/>
      <c r="R32" s="91"/>
      <c r="S32" s="91"/>
      <c r="T32" s="91"/>
      <c r="U32" s="91"/>
      <c r="V32" s="91"/>
      <c r="W32" s="91">
        <v>48</v>
      </c>
      <c r="X32" s="91">
        <v>241</v>
      </c>
      <c r="Y32" s="91">
        <v>19</v>
      </c>
      <c r="Z32" s="91">
        <v>78</v>
      </c>
      <c r="AA32" s="91"/>
      <c r="AB32" s="91"/>
      <c r="AC32" s="62" t="s">
        <v>112</v>
      </c>
    </row>
    <row r="33" s="10" customFormat="1" ht="97" hidden="1" customHeight="1" spans="1:29">
      <c r="A33" s="60">
        <v>7</v>
      </c>
      <c r="B33" s="61" t="s">
        <v>59</v>
      </c>
      <c r="C33" s="59" t="s">
        <v>113</v>
      </c>
      <c r="D33" s="59" t="s">
        <v>114</v>
      </c>
      <c r="E33" s="56" t="s">
        <v>115</v>
      </c>
      <c r="F33" s="56" t="s">
        <v>49</v>
      </c>
      <c r="G33" s="57" t="s">
        <v>63</v>
      </c>
      <c r="H33" s="62" t="s">
        <v>87</v>
      </c>
      <c r="I33" s="91" t="s">
        <v>102</v>
      </c>
      <c r="J33" s="86">
        <v>2023.12</v>
      </c>
      <c r="K33" s="57" t="s">
        <v>116</v>
      </c>
      <c r="L33" s="63">
        <f t="shared" si="15"/>
        <v>750</v>
      </c>
      <c r="M33" s="63">
        <v>750</v>
      </c>
      <c r="N33" s="63">
        <v>400</v>
      </c>
      <c r="O33" s="63"/>
      <c r="P33" s="63">
        <v>150</v>
      </c>
      <c r="Q33" s="91">
        <v>200</v>
      </c>
      <c r="R33" s="91"/>
      <c r="S33" s="91"/>
      <c r="T33" s="91"/>
      <c r="U33" s="91"/>
      <c r="V33" s="91"/>
      <c r="W33" s="91">
        <v>59</v>
      </c>
      <c r="X33" s="91">
        <v>263</v>
      </c>
      <c r="Y33" s="91">
        <v>29</v>
      </c>
      <c r="Z33" s="91">
        <v>119</v>
      </c>
      <c r="AA33" s="91"/>
      <c r="AB33" s="91"/>
      <c r="AC33" s="62" t="s">
        <v>117</v>
      </c>
    </row>
    <row r="34" s="10" customFormat="1" ht="97" hidden="1" customHeight="1" spans="1:29">
      <c r="A34" s="60">
        <v>8</v>
      </c>
      <c r="B34" s="62" t="s">
        <v>59</v>
      </c>
      <c r="C34" s="59" t="s">
        <v>118</v>
      </c>
      <c r="D34" s="59" t="s">
        <v>119</v>
      </c>
      <c r="E34" s="56" t="s">
        <v>120</v>
      </c>
      <c r="F34" s="56" t="s">
        <v>49</v>
      </c>
      <c r="G34" s="57" t="s">
        <v>63</v>
      </c>
      <c r="H34" s="62" t="s">
        <v>121</v>
      </c>
      <c r="I34" s="91" t="s">
        <v>122</v>
      </c>
      <c r="J34" s="89">
        <v>2023.1</v>
      </c>
      <c r="K34" s="57" t="s">
        <v>123</v>
      </c>
      <c r="L34" s="63">
        <v>500</v>
      </c>
      <c r="M34" s="63">
        <v>700</v>
      </c>
      <c r="N34" s="63">
        <v>500</v>
      </c>
      <c r="O34" s="63"/>
      <c r="P34" s="63"/>
      <c r="Q34" s="91"/>
      <c r="R34" s="91"/>
      <c r="S34" s="91"/>
      <c r="T34" s="91"/>
      <c r="U34" s="91">
        <v>200</v>
      </c>
      <c r="V34" s="91"/>
      <c r="W34" s="91">
        <v>46</v>
      </c>
      <c r="X34" s="91">
        <v>259</v>
      </c>
      <c r="Y34" s="91">
        <v>11</v>
      </c>
      <c r="Z34" s="91">
        <v>42</v>
      </c>
      <c r="AA34" s="91"/>
      <c r="AB34" s="91"/>
      <c r="AC34" s="62" t="s">
        <v>124</v>
      </c>
    </row>
    <row r="35" s="10" customFormat="1" ht="125" hidden="1" customHeight="1" spans="1:29">
      <c r="A35" s="60">
        <v>9</v>
      </c>
      <c r="B35" s="61" t="s">
        <v>59</v>
      </c>
      <c r="C35" s="59" t="s">
        <v>125</v>
      </c>
      <c r="D35" s="59" t="s">
        <v>126</v>
      </c>
      <c r="E35" s="56" t="s">
        <v>127</v>
      </c>
      <c r="F35" s="56" t="s">
        <v>49</v>
      </c>
      <c r="G35" s="57" t="s">
        <v>63</v>
      </c>
      <c r="H35" s="62" t="s">
        <v>87</v>
      </c>
      <c r="I35" s="91" t="s">
        <v>102</v>
      </c>
      <c r="J35" s="89">
        <v>2023.1</v>
      </c>
      <c r="K35" s="57" t="s">
        <v>128</v>
      </c>
      <c r="L35" s="63">
        <f t="shared" si="15"/>
        <v>600</v>
      </c>
      <c r="M35" s="63">
        <v>600</v>
      </c>
      <c r="N35" s="63">
        <v>400</v>
      </c>
      <c r="O35" s="63">
        <v>200</v>
      </c>
      <c r="P35" s="63"/>
      <c r="Q35" s="91"/>
      <c r="R35" s="91"/>
      <c r="S35" s="91"/>
      <c r="T35" s="91"/>
      <c r="U35" s="91"/>
      <c r="V35" s="91"/>
      <c r="W35" s="91">
        <v>118</v>
      </c>
      <c r="X35" s="91">
        <v>441</v>
      </c>
      <c r="Y35" s="91">
        <v>55</v>
      </c>
      <c r="Z35" s="91">
        <v>195</v>
      </c>
      <c r="AA35" s="91"/>
      <c r="AB35" s="91"/>
      <c r="AC35" s="62"/>
    </row>
    <row r="36" s="5" customFormat="1" ht="42" hidden="1" customHeight="1" spans="1:29">
      <c r="A36" s="46" t="s">
        <v>40</v>
      </c>
      <c r="B36" s="46"/>
      <c r="C36" s="46"/>
      <c r="D36" s="46"/>
      <c r="E36" s="46">
        <v>12</v>
      </c>
      <c r="F36" s="46"/>
      <c r="G36" s="47"/>
      <c r="H36" s="47"/>
      <c r="I36" s="78"/>
      <c r="J36" s="78"/>
      <c r="K36" s="46"/>
      <c r="L36" s="79">
        <f t="shared" ref="L36:Z36" si="16">SUM(L37:L48)</f>
        <v>4991</v>
      </c>
      <c r="M36" s="79">
        <f t="shared" si="16"/>
        <v>4991</v>
      </c>
      <c r="N36" s="79">
        <f t="shared" si="16"/>
        <v>3810</v>
      </c>
      <c r="O36" s="79">
        <f t="shared" si="16"/>
        <v>706</v>
      </c>
      <c r="P36" s="79">
        <f t="shared" si="16"/>
        <v>300</v>
      </c>
      <c r="Q36" s="79">
        <f t="shared" si="16"/>
        <v>175</v>
      </c>
      <c r="R36" s="79">
        <f t="shared" si="16"/>
        <v>0</v>
      </c>
      <c r="S36" s="79">
        <f t="shared" si="16"/>
        <v>0</v>
      </c>
      <c r="T36" s="79">
        <f t="shared" si="16"/>
        <v>0</v>
      </c>
      <c r="U36" s="79">
        <f t="shared" si="16"/>
        <v>0</v>
      </c>
      <c r="V36" s="79">
        <f t="shared" si="16"/>
        <v>0</v>
      </c>
      <c r="W36" s="79">
        <f t="shared" si="16"/>
        <v>799</v>
      </c>
      <c r="X36" s="79">
        <f t="shared" si="16"/>
        <v>4106</v>
      </c>
      <c r="Y36" s="79">
        <f t="shared" si="16"/>
        <v>206</v>
      </c>
      <c r="Z36" s="79">
        <f t="shared" si="16"/>
        <v>1026</v>
      </c>
      <c r="AA36" s="79"/>
      <c r="AB36" s="79"/>
      <c r="AC36" s="101"/>
    </row>
    <row r="37" s="2" customFormat="1" ht="74" hidden="1" customHeight="1" spans="1:29">
      <c r="A37" s="54">
        <v>1</v>
      </c>
      <c r="B37" s="62" t="s">
        <v>59</v>
      </c>
      <c r="C37" s="56" t="s">
        <v>129</v>
      </c>
      <c r="D37" s="56" t="s">
        <v>130</v>
      </c>
      <c r="E37" s="56" t="s">
        <v>131</v>
      </c>
      <c r="F37" s="56" t="s">
        <v>49</v>
      </c>
      <c r="G37" s="57" t="s">
        <v>63</v>
      </c>
      <c r="H37" s="57" t="s">
        <v>132</v>
      </c>
      <c r="I37" s="86" t="s">
        <v>102</v>
      </c>
      <c r="J37" s="86">
        <v>2023.8</v>
      </c>
      <c r="K37" s="57" t="s">
        <v>133</v>
      </c>
      <c r="L37" s="90">
        <f t="shared" ref="L37:L48" si="17">SUM(N37:Q37)</f>
        <v>300</v>
      </c>
      <c r="M37" s="90">
        <v>300</v>
      </c>
      <c r="N37" s="90">
        <v>270</v>
      </c>
      <c r="O37" s="86">
        <v>30</v>
      </c>
      <c r="P37" s="86"/>
      <c r="Q37" s="86"/>
      <c r="R37" s="86"/>
      <c r="S37" s="86"/>
      <c r="T37" s="86"/>
      <c r="U37" s="86"/>
      <c r="V37" s="86"/>
      <c r="W37" s="86">
        <v>104</v>
      </c>
      <c r="X37" s="86">
        <v>668</v>
      </c>
      <c r="Y37" s="86">
        <v>29</v>
      </c>
      <c r="Z37" s="86">
        <v>221</v>
      </c>
      <c r="AA37" s="86"/>
      <c r="AB37" s="86"/>
      <c r="AC37" s="57"/>
    </row>
    <row r="38" s="2" customFormat="1" ht="130" hidden="1" customHeight="1" spans="1:29">
      <c r="A38" s="54">
        <v>2</v>
      </c>
      <c r="B38" s="62" t="s">
        <v>59</v>
      </c>
      <c r="C38" s="56" t="s">
        <v>134</v>
      </c>
      <c r="D38" s="56" t="s">
        <v>135</v>
      </c>
      <c r="E38" s="56" t="s">
        <v>136</v>
      </c>
      <c r="F38" s="56" t="s">
        <v>49</v>
      </c>
      <c r="G38" s="57" t="s">
        <v>63</v>
      </c>
      <c r="H38" s="57" t="s">
        <v>137</v>
      </c>
      <c r="I38" s="86" t="s">
        <v>65</v>
      </c>
      <c r="J38" s="86">
        <v>2023.8</v>
      </c>
      <c r="K38" s="57" t="s">
        <v>138</v>
      </c>
      <c r="L38" s="90">
        <f t="shared" si="17"/>
        <v>530</v>
      </c>
      <c r="M38" s="90">
        <v>530</v>
      </c>
      <c r="N38" s="90">
        <v>450</v>
      </c>
      <c r="O38" s="86">
        <v>80</v>
      </c>
      <c r="P38" s="86"/>
      <c r="Q38" s="89"/>
      <c r="R38" s="86"/>
      <c r="S38" s="86"/>
      <c r="T38" s="86"/>
      <c r="U38" s="86"/>
      <c r="V38" s="86"/>
      <c r="W38" s="91">
        <v>74</v>
      </c>
      <c r="X38" s="91">
        <v>410</v>
      </c>
      <c r="Y38" s="91">
        <v>23</v>
      </c>
      <c r="Z38" s="91">
        <v>109</v>
      </c>
      <c r="AA38" s="91"/>
      <c r="AB38" s="91"/>
      <c r="AC38" s="57"/>
    </row>
    <row r="39" s="2" customFormat="1" ht="130" hidden="1" customHeight="1" spans="1:29">
      <c r="A39" s="54">
        <v>3</v>
      </c>
      <c r="B39" s="58" t="s">
        <v>59</v>
      </c>
      <c r="C39" s="56" t="s">
        <v>139</v>
      </c>
      <c r="D39" s="56" t="s">
        <v>135</v>
      </c>
      <c r="E39" s="56" t="s">
        <v>140</v>
      </c>
      <c r="F39" s="56" t="s">
        <v>49</v>
      </c>
      <c r="G39" s="57" t="s">
        <v>63</v>
      </c>
      <c r="H39" s="62" t="s">
        <v>121</v>
      </c>
      <c r="I39" s="91" t="s">
        <v>122</v>
      </c>
      <c r="J39" s="86">
        <v>2023.11</v>
      </c>
      <c r="K39" s="57" t="s">
        <v>141</v>
      </c>
      <c r="L39" s="90">
        <f t="shared" si="17"/>
        <v>925</v>
      </c>
      <c r="M39" s="90">
        <v>925</v>
      </c>
      <c r="N39" s="89">
        <v>450</v>
      </c>
      <c r="O39" s="86"/>
      <c r="P39" s="86">
        <v>300</v>
      </c>
      <c r="Q39" s="90">
        <v>175</v>
      </c>
      <c r="R39" s="90"/>
      <c r="S39" s="90"/>
      <c r="T39" s="90"/>
      <c r="U39" s="90"/>
      <c r="V39" s="86"/>
      <c r="W39" s="86">
        <v>75</v>
      </c>
      <c r="X39" s="86">
        <v>408</v>
      </c>
      <c r="Y39" s="86">
        <v>23</v>
      </c>
      <c r="Z39" s="86">
        <v>111</v>
      </c>
      <c r="AA39" s="86"/>
      <c r="AB39" s="86"/>
      <c r="AC39" s="62" t="s">
        <v>142</v>
      </c>
    </row>
    <row r="40" s="2" customFormat="1" ht="95" hidden="1" customHeight="1" spans="1:29">
      <c r="A40" s="54">
        <v>4</v>
      </c>
      <c r="B40" s="58" t="s">
        <v>59</v>
      </c>
      <c r="C40" s="56" t="s">
        <v>143</v>
      </c>
      <c r="D40" s="56" t="s">
        <v>144</v>
      </c>
      <c r="E40" s="56" t="s">
        <v>145</v>
      </c>
      <c r="F40" s="56" t="s">
        <v>49</v>
      </c>
      <c r="G40" s="57" t="s">
        <v>63</v>
      </c>
      <c r="H40" s="62" t="s">
        <v>146</v>
      </c>
      <c r="I40" s="91" t="s">
        <v>65</v>
      </c>
      <c r="J40" s="86">
        <v>2023.9</v>
      </c>
      <c r="K40" s="57" t="s">
        <v>147</v>
      </c>
      <c r="L40" s="90">
        <f t="shared" si="17"/>
        <v>380</v>
      </c>
      <c r="M40" s="90">
        <v>380</v>
      </c>
      <c r="N40" s="89">
        <v>320</v>
      </c>
      <c r="O40" s="86">
        <v>60</v>
      </c>
      <c r="P40" s="86"/>
      <c r="Q40" s="90"/>
      <c r="R40" s="90"/>
      <c r="S40" s="90"/>
      <c r="T40" s="90"/>
      <c r="U40" s="90"/>
      <c r="V40" s="86"/>
      <c r="W40" s="49">
        <v>76</v>
      </c>
      <c r="X40" s="49">
        <v>404</v>
      </c>
      <c r="Y40" s="49">
        <v>18</v>
      </c>
      <c r="Z40" s="49">
        <v>69</v>
      </c>
      <c r="AA40" s="49"/>
      <c r="AB40" s="49"/>
      <c r="AC40" s="57"/>
    </row>
    <row r="41" s="10" customFormat="1" ht="95" hidden="1" customHeight="1" spans="1:29">
      <c r="A41" s="54">
        <v>5</v>
      </c>
      <c r="B41" s="58" t="s">
        <v>59</v>
      </c>
      <c r="C41" s="56" t="s">
        <v>148</v>
      </c>
      <c r="D41" s="56" t="s">
        <v>149</v>
      </c>
      <c r="E41" s="56" t="s">
        <v>150</v>
      </c>
      <c r="F41" s="56" t="s">
        <v>49</v>
      </c>
      <c r="G41" s="57" t="s">
        <v>63</v>
      </c>
      <c r="H41" s="57" t="s">
        <v>151</v>
      </c>
      <c r="I41" s="86" t="s">
        <v>152</v>
      </c>
      <c r="J41" s="86">
        <v>2023.12</v>
      </c>
      <c r="K41" s="57" t="s">
        <v>153</v>
      </c>
      <c r="L41" s="90">
        <f t="shared" si="17"/>
        <v>450</v>
      </c>
      <c r="M41" s="90">
        <v>450</v>
      </c>
      <c r="N41" s="86">
        <v>380</v>
      </c>
      <c r="O41" s="86">
        <v>70</v>
      </c>
      <c r="P41" s="86"/>
      <c r="Q41" s="90"/>
      <c r="R41" s="90"/>
      <c r="S41" s="90"/>
      <c r="T41" s="90"/>
      <c r="U41" s="90"/>
      <c r="V41" s="86"/>
      <c r="W41" s="86">
        <v>86</v>
      </c>
      <c r="X41" s="86">
        <v>407</v>
      </c>
      <c r="Y41" s="86">
        <v>34</v>
      </c>
      <c r="Z41" s="86">
        <v>182</v>
      </c>
      <c r="AA41" s="86"/>
      <c r="AB41" s="86"/>
      <c r="AC41" s="57"/>
    </row>
    <row r="42" s="10" customFormat="1" ht="95" hidden="1" customHeight="1" spans="1:29">
      <c r="A42" s="54">
        <v>6</v>
      </c>
      <c r="B42" s="58" t="s">
        <v>59</v>
      </c>
      <c r="C42" s="56" t="s">
        <v>154</v>
      </c>
      <c r="D42" s="56" t="s">
        <v>155</v>
      </c>
      <c r="E42" s="56" t="s">
        <v>156</v>
      </c>
      <c r="F42" s="56" t="s">
        <v>49</v>
      </c>
      <c r="G42" s="57" t="s">
        <v>63</v>
      </c>
      <c r="H42" s="62" t="s">
        <v>121</v>
      </c>
      <c r="I42" s="91" t="s">
        <v>122</v>
      </c>
      <c r="J42" s="86">
        <v>2023.8</v>
      </c>
      <c r="K42" s="57" t="s">
        <v>157</v>
      </c>
      <c r="L42" s="90">
        <f t="shared" si="17"/>
        <v>220</v>
      </c>
      <c r="M42" s="90">
        <v>220</v>
      </c>
      <c r="N42" s="86">
        <v>210</v>
      </c>
      <c r="O42" s="86">
        <v>10</v>
      </c>
      <c r="P42" s="86"/>
      <c r="Q42" s="90"/>
      <c r="R42" s="90"/>
      <c r="S42" s="90"/>
      <c r="T42" s="90"/>
      <c r="U42" s="90"/>
      <c r="V42" s="86"/>
      <c r="W42" s="86">
        <v>78</v>
      </c>
      <c r="X42" s="86">
        <v>195</v>
      </c>
      <c r="Y42" s="86">
        <v>6</v>
      </c>
      <c r="Z42" s="86">
        <v>21</v>
      </c>
      <c r="AA42" s="86"/>
      <c r="AB42" s="86"/>
      <c r="AC42" s="57"/>
    </row>
    <row r="43" s="10" customFormat="1" ht="155" hidden="1" customHeight="1" spans="1:29">
      <c r="A43" s="54">
        <v>7</v>
      </c>
      <c r="B43" s="58" t="s">
        <v>59</v>
      </c>
      <c r="C43" s="56" t="s">
        <v>158</v>
      </c>
      <c r="D43" s="56" t="s">
        <v>159</v>
      </c>
      <c r="E43" s="56" t="s">
        <v>160</v>
      </c>
      <c r="F43" s="56" t="s">
        <v>49</v>
      </c>
      <c r="G43" s="57" t="s">
        <v>63</v>
      </c>
      <c r="H43" s="62" t="s">
        <v>92</v>
      </c>
      <c r="I43" s="86" t="s">
        <v>93</v>
      </c>
      <c r="J43" s="86">
        <v>2023.11</v>
      </c>
      <c r="K43" s="57" t="s">
        <v>161</v>
      </c>
      <c r="L43" s="90">
        <f t="shared" si="17"/>
        <v>236</v>
      </c>
      <c r="M43" s="90">
        <v>236</v>
      </c>
      <c r="N43" s="86">
        <v>200</v>
      </c>
      <c r="O43" s="86">
        <v>36</v>
      </c>
      <c r="P43" s="86"/>
      <c r="Q43" s="90"/>
      <c r="R43" s="90"/>
      <c r="S43" s="90"/>
      <c r="T43" s="90"/>
      <c r="U43" s="90"/>
      <c r="V43" s="86"/>
      <c r="W43" s="86">
        <v>60</v>
      </c>
      <c r="X43" s="86">
        <v>324</v>
      </c>
      <c r="Y43" s="86">
        <v>9</v>
      </c>
      <c r="Z43" s="86">
        <v>40</v>
      </c>
      <c r="AA43" s="86"/>
      <c r="AB43" s="86"/>
      <c r="AC43" s="57"/>
    </row>
    <row r="44" s="10" customFormat="1" ht="59" hidden="1" customHeight="1" spans="1:29">
      <c r="A44" s="54">
        <v>8</v>
      </c>
      <c r="B44" s="58" t="s">
        <v>59</v>
      </c>
      <c r="C44" s="56" t="s">
        <v>162</v>
      </c>
      <c r="D44" s="56" t="s">
        <v>163</v>
      </c>
      <c r="E44" s="56" t="s">
        <v>164</v>
      </c>
      <c r="F44" s="56" t="s">
        <v>49</v>
      </c>
      <c r="G44" s="57" t="s">
        <v>63</v>
      </c>
      <c r="H44" s="62" t="s">
        <v>92</v>
      </c>
      <c r="I44" s="86" t="s">
        <v>93</v>
      </c>
      <c r="J44" s="86">
        <v>2023.11</v>
      </c>
      <c r="K44" s="57" t="s">
        <v>165</v>
      </c>
      <c r="L44" s="90">
        <f t="shared" si="17"/>
        <v>400</v>
      </c>
      <c r="M44" s="90">
        <v>400</v>
      </c>
      <c r="N44" s="86">
        <v>200</v>
      </c>
      <c r="O44" s="86">
        <v>200</v>
      </c>
      <c r="P44" s="86"/>
      <c r="Q44" s="90"/>
      <c r="R44" s="90"/>
      <c r="S44" s="90"/>
      <c r="T44" s="90"/>
      <c r="U44" s="90"/>
      <c r="V44" s="86"/>
      <c r="W44" s="86">
        <v>27</v>
      </c>
      <c r="X44" s="86">
        <v>116</v>
      </c>
      <c r="Y44" s="86">
        <v>27</v>
      </c>
      <c r="Z44" s="86">
        <v>116</v>
      </c>
      <c r="AA44" s="86"/>
      <c r="AB44" s="86"/>
      <c r="AC44" s="57"/>
    </row>
    <row r="45" s="10" customFormat="1" ht="87" hidden="1" customHeight="1" spans="1:29">
      <c r="A45" s="54">
        <v>9</v>
      </c>
      <c r="B45" s="58" t="s">
        <v>59</v>
      </c>
      <c r="C45" s="59" t="s">
        <v>166</v>
      </c>
      <c r="D45" s="59" t="s">
        <v>167</v>
      </c>
      <c r="E45" s="59" t="s">
        <v>168</v>
      </c>
      <c r="F45" s="56" t="s">
        <v>49</v>
      </c>
      <c r="G45" s="57" t="s">
        <v>63</v>
      </c>
      <c r="H45" s="57" t="s">
        <v>151</v>
      </c>
      <c r="I45" s="86" t="s">
        <v>152</v>
      </c>
      <c r="J45" s="86">
        <v>2023.12</v>
      </c>
      <c r="K45" s="57" t="s">
        <v>169</v>
      </c>
      <c r="L45" s="90">
        <f t="shared" si="17"/>
        <v>350</v>
      </c>
      <c r="M45" s="90">
        <v>350</v>
      </c>
      <c r="N45" s="86">
        <v>350</v>
      </c>
      <c r="O45" s="86"/>
      <c r="P45" s="86"/>
      <c r="Q45" s="90"/>
      <c r="R45" s="90"/>
      <c r="S45" s="90"/>
      <c r="T45" s="90"/>
      <c r="U45" s="90"/>
      <c r="V45" s="86"/>
      <c r="W45" s="86">
        <v>46</v>
      </c>
      <c r="X45" s="86">
        <v>226</v>
      </c>
      <c r="Y45" s="86">
        <v>8</v>
      </c>
      <c r="Z45" s="86">
        <v>33</v>
      </c>
      <c r="AA45" s="86"/>
      <c r="AB45" s="86"/>
      <c r="AC45" s="57" t="s">
        <v>83</v>
      </c>
    </row>
    <row r="46" s="10" customFormat="1" ht="87" hidden="1" customHeight="1" spans="1:29">
      <c r="A46" s="54">
        <v>10</v>
      </c>
      <c r="B46" s="58" t="s">
        <v>59</v>
      </c>
      <c r="C46" s="56" t="s">
        <v>170</v>
      </c>
      <c r="D46" s="56" t="s">
        <v>144</v>
      </c>
      <c r="E46" s="56" t="s">
        <v>171</v>
      </c>
      <c r="F46" s="56" t="s">
        <v>49</v>
      </c>
      <c r="G46" s="57" t="s">
        <v>63</v>
      </c>
      <c r="H46" s="57" t="s">
        <v>172</v>
      </c>
      <c r="I46" s="86" t="s">
        <v>65</v>
      </c>
      <c r="J46" s="86">
        <v>2023.11</v>
      </c>
      <c r="K46" s="57" t="s">
        <v>173</v>
      </c>
      <c r="L46" s="90">
        <f t="shared" si="17"/>
        <v>450</v>
      </c>
      <c r="M46" s="90">
        <v>450</v>
      </c>
      <c r="N46" s="86">
        <v>350</v>
      </c>
      <c r="O46" s="86">
        <v>100</v>
      </c>
      <c r="P46" s="86"/>
      <c r="Q46" s="90"/>
      <c r="R46" s="90"/>
      <c r="S46" s="90"/>
      <c r="T46" s="90"/>
      <c r="U46" s="90"/>
      <c r="V46" s="86"/>
      <c r="W46" s="86">
        <v>77</v>
      </c>
      <c r="X46" s="86">
        <v>381</v>
      </c>
      <c r="Y46" s="86">
        <v>15</v>
      </c>
      <c r="Z46" s="86">
        <v>56</v>
      </c>
      <c r="AA46" s="86"/>
      <c r="AB46" s="86"/>
      <c r="AC46" s="57"/>
    </row>
    <row r="47" s="10" customFormat="1" ht="87" hidden="1" customHeight="1" spans="1:29">
      <c r="A47" s="54">
        <v>11</v>
      </c>
      <c r="B47" s="58" t="s">
        <v>59</v>
      </c>
      <c r="C47" s="56" t="s">
        <v>174</v>
      </c>
      <c r="D47" s="56" t="s">
        <v>175</v>
      </c>
      <c r="E47" s="56" t="s">
        <v>176</v>
      </c>
      <c r="F47" s="56" t="s">
        <v>49</v>
      </c>
      <c r="G47" s="57" t="s">
        <v>63</v>
      </c>
      <c r="H47" s="57" t="s">
        <v>177</v>
      </c>
      <c r="I47" s="86" t="s">
        <v>65</v>
      </c>
      <c r="J47" s="86">
        <v>2023.11</v>
      </c>
      <c r="K47" s="57" t="s">
        <v>178</v>
      </c>
      <c r="L47" s="90">
        <f t="shared" si="17"/>
        <v>450</v>
      </c>
      <c r="M47" s="90">
        <v>450</v>
      </c>
      <c r="N47" s="86">
        <v>330</v>
      </c>
      <c r="O47" s="86">
        <v>120</v>
      </c>
      <c r="P47" s="86"/>
      <c r="Q47" s="90"/>
      <c r="R47" s="90"/>
      <c r="S47" s="90"/>
      <c r="T47" s="90"/>
      <c r="U47" s="90"/>
      <c r="V47" s="86"/>
      <c r="W47" s="86">
        <v>36</v>
      </c>
      <c r="X47" s="86">
        <v>267</v>
      </c>
      <c r="Y47" s="86">
        <v>3</v>
      </c>
      <c r="Z47" s="86">
        <v>19</v>
      </c>
      <c r="AA47" s="86"/>
      <c r="AB47" s="86"/>
      <c r="AC47" s="57"/>
    </row>
    <row r="48" s="10" customFormat="1" ht="87" hidden="1" customHeight="1" spans="1:29">
      <c r="A48" s="54">
        <v>12</v>
      </c>
      <c r="B48" s="58" t="s">
        <v>59</v>
      </c>
      <c r="C48" s="59" t="s">
        <v>179</v>
      </c>
      <c r="D48" s="59" t="s">
        <v>90</v>
      </c>
      <c r="E48" s="59" t="s">
        <v>180</v>
      </c>
      <c r="F48" s="56" t="s">
        <v>49</v>
      </c>
      <c r="G48" s="57" t="s">
        <v>63</v>
      </c>
      <c r="H48" s="62" t="s">
        <v>92</v>
      </c>
      <c r="I48" s="86" t="s">
        <v>93</v>
      </c>
      <c r="J48" s="86">
        <v>2023.11</v>
      </c>
      <c r="K48" s="57" t="s">
        <v>169</v>
      </c>
      <c r="L48" s="90">
        <f t="shared" si="17"/>
        <v>300</v>
      </c>
      <c r="M48" s="90">
        <v>300</v>
      </c>
      <c r="N48" s="86">
        <v>300</v>
      </c>
      <c r="O48" s="86"/>
      <c r="P48" s="86"/>
      <c r="Q48" s="90"/>
      <c r="R48" s="90"/>
      <c r="S48" s="90"/>
      <c r="T48" s="90"/>
      <c r="U48" s="90"/>
      <c r="V48" s="86"/>
      <c r="W48" s="86">
        <v>60</v>
      </c>
      <c r="X48" s="86">
        <v>300</v>
      </c>
      <c r="Y48" s="86">
        <v>11</v>
      </c>
      <c r="Z48" s="86">
        <v>49</v>
      </c>
      <c r="AA48" s="86"/>
      <c r="AB48" s="86"/>
      <c r="AC48" s="57" t="s">
        <v>83</v>
      </c>
    </row>
    <row r="49" s="5" customFormat="1" ht="42" hidden="1" customHeight="1" spans="1:29">
      <c r="A49" s="46" t="s">
        <v>41</v>
      </c>
      <c r="B49" s="46"/>
      <c r="C49" s="46"/>
      <c r="D49" s="46"/>
      <c r="E49" s="46">
        <v>4</v>
      </c>
      <c r="F49" s="46"/>
      <c r="G49" s="47"/>
      <c r="H49" s="47"/>
      <c r="I49" s="78"/>
      <c r="J49" s="78"/>
      <c r="K49" s="46"/>
      <c r="L49" s="79">
        <f t="shared" ref="L49:Z49" si="18">SUM(L50:L53)</f>
        <v>4976.16228</v>
      </c>
      <c r="M49" s="79">
        <f t="shared" si="18"/>
        <v>4976.16228</v>
      </c>
      <c r="N49" s="79">
        <f t="shared" si="18"/>
        <v>3276.16228</v>
      </c>
      <c r="O49" s="79">
        <f t="shared" si="18"/>
        <v>0</v>
      </c>
      <c r="P49" s="79">
        <f t="shared" si="18"/>
        <v>500</v>
      </c>
      <c r="Q49" s="79">
        <f t="shared" si="18"/>
        <v>1200</v>
      </c>
      <c r="R49" s="79">
        <f t="shared" si="18"/>
        <v>0</v>
      </c>
      <c r="S49" s="79">
        <f t="shared" si="18"/>
        <v>0</v>
      </c>
      <c r="T49" s="79">
        <f t="shared" si="18"/>
        <v>0</v>
      </c>
      <c r="U49" s="79">
        <f t="shared" si="18"/>
        <v>0</v>
      </c>
      <c r="V49" s="79">
        <f t="shared" si="18"/>
        <v>0</v>
      </c>
      <c r="W49" s="79">
        <f t="shared" si="18"/>
        <v>327</v>
      </c>
      <c r="X49" s="79">
        <f t="shared" si="18"/>
        <v>1726</v>
      </c>
      <c r="Y49" s="79">
        <f t="shared" si="18"/>
        <v>116</v>
      </c>
      <c r="Z49" s="79">
        <f t="shared" si="18"/>
        <v>484</v>
      </c>
      <c r="AA49" s="79"/>
      <c r="AB49" s="79"/>
      <c r="AC49" s="101"/>
    </row>
    <row r="50" s="2" customFormat="1" ht="122" hidden="1" customHeight="1" spans="1:29">
      <c r="A50" s="60">
        <v>1</v>
      </c>
      <c r="B50" s="62" t="s">
        <v>59</v>
      </c>
      <c r="C50" s="56" t="s">
        <v>181</v>
      </c>
      <c r="D50" s="63" t="s">
        <v>182</v>
      </c>
      <c r="E50" s="56" t="s">
        <v>183</v>
      </c>
      <c r="F50" s="56" t="s">
        <v>49</v>
      </c>
      <c r="G50" s="57" t="s">
        <v>63</v>
      </c>
      <c r="H50" s="62" t="s">
        <v>121</v>
      </c>
      <c r="I50" s="91" t="s">
        <v>122</v>
      </c>
      <c r="J50" s="91">
        <v>2023.11</v>
      </c>
      <c r="K50" s="62" t="s">
        <v>184</v>
      </c>
      <c r="L50" s="63">
        <f t="shared" ref="L50:L53" si="19">SUM(N50:Q50)</f>
        <v>1250</v>
      </c>
      <c r="M50" s="63">
        <v>1250</v>
      </c>
      <c r="N50" s="63">
        <v>700</v>
      </c>
      <c r="O50" s="63"/>
      <c r="P50" s="63">
        <v>250</v>
      </c>
      <c r="Q50" s="91">
        <v>300</v>
      </c>
      <c r="R50" s="91"/>
      <c r="S50" s="91"/>
      <c r="T50" s="91"/>
      <c r="U50" s="91"/>
      <c r="V50" s="91"/>
      <c r="W50" s="91">
        <v>161</v>
      </c>
      <c r="X50" s="91">
        <v>785</v>
      </c>
      <c r="Y50" s="91">
        <v>56</v>
      </c>
      <c r="Z50" s="91">
        <v>198</v>
      </c>
      <c r="AA50" s="91"/>
      <c r="AB50" s="91"/>
      <c r="AC50" s="62" t="s">
        <v>185</v>
      </c>
    </row>
    <row r="51" s="2" customFormat="1" ht="122" hidden="1" customHeight="1" spans="1:29">
      <c r="A51" s="60">
        <v>2</v>
      </c>
      <c r="B51" s="62" t="s">
        <v>59</v>
      </c>
      <c r="C51" s="56" t="s">
        <v>186</v>
      </c>
      <c r="D51" s="63" t="s">
        <v>187</v>
      </c>
      <c r="E51" s="56" t="s">
        <v>188</v>
      </c>
      <c r="F51" s="56" t="s">
        <v>49</v>
      </c>
      <c r="G51" s="57" t="s">
        <v>63</v>
      </c>
      <c r="H51" s="62" t="s">
        <v>189</v>
      </c>
      <c r="I51" s="91" t="s">
        <v>102</v>
      </c>
      <c r="J51" s="91">
        <v>2023.12</v>
      </c>
      <c r="K51" s="62" t="s">
        <v>190</v>
      </c>
      <c r="L51" s="63">
        <f t="shared" si="19"/>
        <v>900</v>
      </c>
      <c r="M51" s="63">
        <v>900</v>
      </c>
      <c r="N51" s="91">
        <v>500</v>
      </c>
      <c r="O51" s="63"/>
      <c r="P51" s="63">
        <v>100</v>
      </c>
      <c r="Q51" s="91">
        <v>300</v>
      </c>
      <c r="R51" s="91"/>
      <c r="S51" s="91"/>
      <c r="T51" s="91"/>
      <c r="U51" s="91"/>
      <c r="V51" s="91"/>
      <c r="W51" s="91">
        <v>58</v>
      </c>
      <c r="X51" s="91">
        <v>346</v>
      </c>
      <c r="Y51" s="91">
        <v>26</v>
      </c>
      <c r="Z51" s="91">
        <v>135</v>
      </c>
      <c r="AA51" s="91"/>
      <c r="AB51" s="91"/>
      <c r="AC51" s="62" t="s">
        <v>191</v>
      </c>
    </row>
    <row r="52" s="2" customFormat="1" ht="122" hidden="1" customHeight="1" spans="1:29">
      <c r="A52" s="60">
        <v>3</v>
      </c>
      <c r="B52" s="62" t="s">
        <v>59</v>
      </c>
      <c r="C52" s="64" t="s">
        <v>192</v>
      </c>
      <c r="D52" s="64" t="s">
        <v>193</v>
      </c>
      <c r="E52" s="56" t="s">
        <v>194</v>
      </c>
      <c r="F52" s="56" t="s">
        <v>49</v>
      </c>
      <c r="G52" s="57" t="s">
        <v>63</v>
      </c>
      <c r="H52" s="62" t="s">
        <v>121</v>
      </c>
      <c r="I52" s="91" t="s">
        <v>122</v>
      </c>
      <c r="J52" s="91">
        <v>2023.12</v>
      </c>
      <c r="K52" s="62" t="s">
        <v>195</v>
      </c>
      <c r="L52" s="63">
        <f t="shared" si="19"/>
        <v>2076.16228</v>
      </c>
      <c r="M52" s="63">
        <v>2076.16228</v>
      </c>
      <c r="N52" s="63">
        <v>1676.16228</v>
      </c>
      <c r="O52" s="91"/>
      <c r="P52" s="91"/>
      <c r="Q52" s="91">
        <v>400</v>
      </c>
      <c r="R52" s="91"/>
      <c r="S52" s="91"/>
      <c r="T52" s="91"/>
      <c r="U52" s="91"/>
      <c r="V52" s="91"/>
      <c r="W52" s="91">
        <v>79</v>
      </c>
      <c r="X52" s="91">
        <v>399</v>
      </c>
      <c r="Y52" s="91">
        <v>23</v>
      </c>
      <c r="Z52" s="91">
        <v>97</v>
      </c>
      <c r="AA52" s="91"/>
      <c r="AB52" s="91"/>
      <c r="AC52" s="62" t="s">
        <v>196</v>
      </c>
    </row>
    <row r="53" s="10" customFormat="1" ht="136" hidden="1" customHeight="1" spans="1:29">
      <c r="A53" s="60">
        <v>4</v>
      </c>
      <c r="B53" s="62" t="s">
        <v>59</v>
      </c>
      <c r="C53" s="56" t="s">
        <v>197</v>
      </c>
      <c r="D53" s="56" t="s">
        <v>198</v>
      </c>
      <c r="E53" s="56" t="s">
        <v>199</v>
      </c>
      <c r="F53" s="56" t="s">
        <v>49</v>
      </c>
      <c r="G53" s="57" t="s">
        <v>63</v>
      </c>
      <c r="H53" s="62" t="s">
        <v>87</v>
      </c>
      <c r="I53" s="91" t="s">
        <v>102</v>
      </c>
      <c r="J53" s="89">
        <v>2023.1</v>
      </c>
      <c r="K53" s="62" t="s">
        <v>200</v>
      </c>
      <c r="L53" s="63">
        <f t="shared" si="19"/>
        <v>750</v>
      </c>
      <c r="M53" s="63">
        <v>750</v>
      </c>
      <c r="N53" s="92">
        <v>400</v>
      </c>
      <c r="O53" s="63"/>
      <c r="P53" s="63">
        <v>150</v>
      </c>
      <c r="Q53" s="91">
        <v>200</v>
      </c>
      <c r="R53" s="91"/>
      <c r="S53" s="91"/>
      <c r="T53" s="91"/>
      <c r="U53" s="91"/>
      <c r="V53" s="91"/>
      <c r="W53" s="91">
        <v>29</v>
      </c>
      <c r="X53" s="91">
        <v>196</v>
      </c>
      <c r="Y53" s="91">
        <v>11</v>
      </c>
      <c r="Z53" s="91">
        <v>54</v>
      </c>
      <c r="AA53" s="91"/>
      <c r="AB53" s="91"/>
      <c r="AC53" s="62" t="s">
        <v>201</v>
      </c>
    </row>
    <row r="54" s="5" customFormat="1" ht="42" hidden="1" customHeight="1" spans="1:29">
      <c r="A54" s="46" t="s">
        <v>42</v>
      </c>
      <c r="B54" s="46"/>
      <c r="C54" s="46"/>
      <c r="D54" s="46"/>
      <c r="E54" s="46">
        <v>1</v>
      </c>
      <c r="F54" s="46"/>
      <c r="G54" s="47"/>
      <c r="H54" s="47"/>
      <c r="I54" s="78"/>
      <c r="J54" s="78"/>
      <c r="K54" s="46"/>
      <c r="L54" s="79">
        <f t="shared" ref="L54:Z54" si="20">L55</f>
        <v>73.89772</v>
      </c>
      <c r="M54" s="79">
        <f t="shared" si="20"/>
        <v>73.89772</v>
      </c>
      <c r="N54" s="79">
        <f t="shared" si="20"/>
        <v>73.89772</v>
      </c>
      <c r="O54" s="79">
        <f t="shared" si="20"/>
        <v>0</v>
      </c>
      <c r="P54" s="79">
        <f t="shared" si="20"/>
        <v>0</v>
      </c>
      <c r="Q54" s="79">
        <f t="shared" si="20"/>
        <v>0</v>
      </c>
      <c r="R54" s="79">
        <f t="shared" si="20"/>
        <v>0</v>
      </c>
      <c r="S54" s="79">
        <f t="shared" si="20"/>
        <v>0</v>
      </c>
      <c r="T54" s="79">
        <f t="shared" si="20"/>
        <v>0</v>
      </c>
      <c r="U54" s="79">
        <f t="shared" si="20"/>
        <v>0</v>
      </c>
      <c r="V54" s="79">
        <f t="shared" si="20"/>
        <v>0</v>
      </c>
      <c r="W54" s="79">
        <f t="shared" si="20"/>
        <v>0</v>
      </c>
      <c r="X54" s="79">
        <f t="shared" si="20"/>
        <v>0</v>
      </c>
      <c r="Y54" s="79">
        <f t="shared" si="20"/>
        <v>0</v>
      </c>
      <c r="Z54" s="79">
        <f t="shared" si="20"/>
        <v>0</v>
      </c>
      <c r="AA54" s="79"/>
      <c r="AB54" s="79"/>
      <c r="AC54" s="79"/>
    </row>
    <row r="55" s="2" customFormat="1" ht="81" hidden="1" customHeight="1" spans="1:29">
      <c r="A55" s="54">
        <v>1</v>
      </c>
      <c r="B55" s="61" t="s">
        <v>59</v>
      </c>
      <c r="C55" s="59" t="s">
        <v>202</v>
      </c>
      <c r="D55" s="59" t="s">
        <v>59</v>
      </c>
      <c r="E55" s="59" t="s">
        <v>203</v>
      </c>
      <c r="F55" s="59"/>
      <c r="G55" s="57" t="s">
        <v>63</v>
      </c>
      <c r="H55" s="62" t="s">
        <v>121</v>
      </c>
      <c r="I55" s="91"/>
      <c r="J55" s="86">
        <v>2023.3</v>
      </c>
      <c r="K55" s="57" t="s">
        <v>204</v>
      </c>
      <c r="L55" s="56">
        <v>73.89772</v>
      </c>
      <c r="M55" s="56">
        <v>73.89772</v>
      </c>
      <c r="N55" s="56">
        <v>73.89772</v>
      </c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57"/>
    </row>
    <row r="56" s="5" customFormat="1" ht="42" hidden="1" customHeight="1" spans="1:29">
      <c r="A56" s="46" t="s">
        <v>43</v>
      </c>
      <c r="B56" s="46"/>
      <c r="C56" s="46"/>
      <c r="D56" s="46"/>
      <c r="E56" s="46">
        <v>0</v>
      </c>
      <c r="F56" s="46"/>
      <c r="G56" s="47"/>
      <c r="H56" s="47"/>
      <c r="I56" s="78"/>
      <c r="J56" s="78"/>
      <c r="K56" s="46"/>
      <c r="L56" s="79"/>
      <c r="M56" s="79"/>
      <c r="N56" s="79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104"/>
    </row>
    <row r="57" s="8" customFormat="1" ht="42" hidden="1" customHeight="1" spans="1:29">
      <c r="A57" s="65" t="s">
        <v>44</v>
      </c>
      <c r="B57" s="65"/>
      <c r="C57" s="65"/>
      <c r="D57" s="65"/>
      <c r="E57" s="46">
        <v>0</v>
      </c>
      <c r="F57" s="46"/>
      <c r="G57" s="47"/>
      <c r="H57" s="47"/>
      <c r="I57" s="78"/>
      <c r="J57" s="78"/>
      <c r="K57" s="46"/>
      <c r="L57" s="79"/>
      <c r="M57" s="79"/>
      <c r="N57" s="79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104"/>
    </row>
    <row r="58" s="5" customFormat="1" ht="42" hidden="1" customHeight="1" spans="1:29">
      <c r="A58" s="43" t="s">
        <v>205</v>
      </c>
      <c r="B58" s="43"/>
      <c r="C58" s="43"/>
      <c r="D58" s="43"/>
      <c r="E58" s="45">
        <f>E59+E73+E80+E85+E89+E91+E92</f>
        <v>28</v>
      </c>
      <c r="F58" s="45"/>
      <c r="G58" s="45"/>
      <c r="H58" s="45"/>
      <c r="I58" s="45"/>
      <c r="J58" s="45"/>
      <c r="K58" s="45"/>
      <c r="L58" s="44">
        <f t="shared" ref="L58:Z58" si="21">L59+L73+L80+L85+L89+L91+L92</f>
        <v>24037.9171</v>
      </c>
      <c r="M58" s="44">
        <f t="shared" si="21"/>
        <v>24037.9171</v>
      </c>
      <c r="N58" s="45">
        <f t="shared" si="21"/>
        <v>18440.88</v>
      </c>
      <c r="O58" s="45">
        <f t="shared" si="21"/>
        <v>5270.73</v>
      </c>
      <c r="P58" s="45">
        <f t="shared" si="21"/>
        <v>0</v>
      </c>
      <c r="Q58" s="44">
        <f t="shared" si="21"/>
        <v>326.3071</v>
      </c>
      <c r="R58" s="45">
        <f t="shared" si="21"/>
        <v>0</v>
      </c>
      <c r="S58" s="45">
        <f t="shared" si="21"/>
        <v>0</v>
      </c>
      <c r="T58" s="45">
        <f t="shared" si="21"/>
        <v>0</v>
      </c>
      <c r="U58" s="45">
        <f t="shared" si="21"/>
        <v>0</v>
      </c>
      <c r="V58" s="45">
        <f t="shared" si="21"/>
        <v>399</v>
      </c>
      <c r="W58" s="45">
        <f t="shared" si="21"/>
        <v>3389</v>
      </c>
      <c r="X58" s="45">
        <f t="shared" si="21"/>
        <v>13784</v>
      </c>
      <c r="Y58" s="45">
        <f t="shared" si="21"/>
        <v>1620</v>
      </c>
      <c r="Z58" s="45">
        <f t="shared" si="21"/>
        <v>6219</v>
      </c>
      <c r="AA58" s="45"/>
      <c r="AB58" s="45"/>
      <c r="AC58" s="105"/>
    </row>
    <row r="59" s="5" customFormat="1" ht="42" hidden="1" customHeight="1" spans="1:29">
      <c r="A59" s="46" t="s">
        <v>38</v>
      </c>
      <c r="B59" s="46"/>
      <c r="C59" s="46"/>
      <c r="D59" s="46"/>
      <c r="E59" s="46">
        <v>13</v>
      </c>
      <c r="F59" s="46"/>
      <c r="G59" s="47"/>
      <c r="H59" s="47"/>
      <c r="I59" s="78"/>
      <c r="J59" s="78"/>
      <c r="K59" s="46"/>
      <c r="L59" s="79">
        <f>SUM(L60:L72)</f>
        <v>13414.36</v>
      </c>
      <c r="M59" s="79">
        <f t="shared" ref="L59:Z59" si="22">SUM(M60:M72)</f>
        <v>13414.36</v>
      </c>
      <c r="N59" s="79">
        <f t="shared" si="22"/>
        <v>9665.1229</v>
      </c>
      <c r="O59" s="79">
        <f t="shared" si="22"/>
        <v>3422.93</v>
      </c>
      <c r="P59" s="79">
        <f t="shared" si="22"/>
        <v>0</v>
      </c>
      <c r="Q59" s="79">
        <f t="shared" si="22"/>
        <v>326.3071</v>
      </c>
      <c r="R59" s="79">
        <f t="shared" si="22"/>
        <v>0</v>
      </c>
      <c r="S59" s="79">
        <f t="shared" si="22"/>
        <v>0</v>
      </c>
      <c r="T59" s="79">
        <f t="shared" si="22"/>
        <v>0</v>
      </c>
      <c r="U59" s="79">
        <f t="shared" si="22"/>
        <v>0</v>
      </c>
      <c r="V59" s="79">
        <f t="shared" si="22"/>
        <v>399</v>
      </c>
      <c r="W59" s="79">
        <f t="shared" si="22"/>
        <v>1873</v>
      </c>
      <c r="X59" s="79">
        <f t="shared" si="22"/>
        <v>7658</v>
      </c>
      <c r="Y59" s="79">
        <f t="shared" si="22"/>
        <v>273</v>
      </c>
      <c r="Z59" s="79">
        <f t="shared" si="22"/>
        <v>979</v>
      </c>
      <c r="AA59" s="79"/>
      <c r="AB59" s="79"/>
      <c r="AC59" s="101"/>
    </row>
    <row r="60" s="7" customFormat="1" ht="127" hidden="1" customHeight="1" spans="1:29">
      <c r="A60" s="64">
        <v>1</v>
      </c>
      <c r="B60" s="66" t="s">
        <v>205</v>
      </c>
      <c r="C60" s="63" t="s">
        <v>206</v>
      </c>
      <c r="D60" s="63" t="s">
        <v>207</v>
      </c>
      <c r="E60" s="59" t="s">
        <v>208</v>
      </c>
      <c r="F60" s="56" t="s">
        <v>49</v>
      </c>
      <c r="G60" s="59" t="s">
        <v>209</v>
      </c>
      <c r="H60" s="59" t="s">
        <v>210</v>
      </c>
      <c r="I60" s="94">
        <v>44616</v>
      </c>
      <c r="J60" s="94">
        <v>45230</v>
      </c>
      <c r="K60" s="57" t="s">
        <v>211</v>
      </c>
      <c r="L60" s="57">
        <v>900</v>
      </c>
      <c r="M60" s="57">
        <v>900</v>
      </c>
      <c r="N60" s="57">
        <v>800</v>
      </c>
      <c r="O60" s="57">
        <v>100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60">
        <v>22</v>
      </c>
      <c r="W60" s="60">
        <v>353</v>
      </c>
      <c r="X60" s="60">
        <v>1412</v>
      </c>
      <c r="Y60" s="60">
        <v>112</v>
      </c>
      <c r="Z60" s="60">
        <v>386</v>
      </c>
      <c r="AA60" s="60"/>
      <c r="AB60" s="60"/>
      <c r="AC60" s="56"/>
    </row>
    <row r="61" s="7" customFormat="1" ht="127" hidden="1" customHeight="1" spans="1:29">
      <c r="A61" s="64">
        <v>2</v>
      </c>
      <c r="B61" s="66" t="s">
        <v>205</v>
      </c>
      <c r="C61" s="63" t="s">
        <v>212</v>
      </c>
      <c r="D61" s="63" t="s">
        <v>213</v>
      </c>
      <c r="E61" s="59" t="s">
        <v>214</v>
      </c>
      <c r="F61" s="56" t="s">
        <v>49</v>
      </c>
      <c r="G61" s="59" t="s">
        <v>209</v>
      </c>
      <c r="H61" s="59" t="s">
        <v>210</v>
      </c>
      <c r="I61" s="94">
        <v>44986</v>
      </c>
      <c r="J61" s="94">
        <v>45107</v>
      </c>
      <c r="K61" s="57" t="s">
        <v>215</v>
      </c>
      <c r="L61" s="57">
        <v>1750</v>
      </c>
      <c r="M61" s="57">
        <v>1750</v>
      </c>
      <c r="N61" s="57">
        <v>1400</v>
      </c>
      <c r="O61" s="57">
        <v>350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60">
        <v>27</v>
      </c>
      <c r="W61" s="60">
        <v>111</v>
      </c>
      <c r="X61" s="60">
        <v>448</v>
      </c>
      <c r="Y61" s="60">
        <v>18</v>
      </c>
      <c r="Z61" s="60">
        <v>66</v>
      </c>
      <c r="AA61" s="60"/>
      <c r="AB61" s="60"/>
      <c r="AC61" s="56"/>
    </row>
    <row r="62" s="7" customFormat="1" ht="127" hidden="1" customHeight="1" spans="1:29">
      <c r="A62" s="64">
        <v>3</v>
      </c>
      <c r="B62" s="66" t="s">
        <v>205</v>
      </c>
      <c r="C62" s="63" t="s">
        <v>216</v>
      </c>
      <c r="D62" s="63" t="s">
        <v>217</v>
      </c>
      <c r="E62" s="59" t="s">
        <v>218</v>
      </c>
      <c r="F62" s="56" t="s">
        <v>49</v>
      </c>
      <c r="G62" s="59" t="s">
        <v>209</v>
      </c>
      <c r="H62" s="59" t="s">
        <v>210</v>
      </c>
      <c r="I62" s="94">
        <v>44986</v>
      </c>
      <c r="J62" s="94">
        <v>45199</v>
      </c>
      <c r="K62" s="57" t="s">
        <v>219</v>
      </c>
      <c r="L62" s="57">
        <v>2900</v>
      </c>
      <c r="M62" s="57">
        <v>2900</v>
      </c>
      <c r="N62" s="57">
        <v>2900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60">
        <v>25</v>
      </c>
      <c r="W62" s="60">
        <v>99</v>
      </c>
      <c r="X62" s="60">
        <v>387</v>
      </c>
      <c r="Y62" s="60">
        <v>24</v>
      </c>
      <c r="Z62" s="60">
        <v>70</v>
      </c>
      <c r="AA62" s="60"/>
      <c r="AB62" s="60"/>
      <c r="AC62" s="56"/>
    </row>
    <row r="63" s="7" customFormat="1" ht="127" hidden="1" customHeight="1" spans="1:29">
      <c r="A63" s="64">
        <v>4</v>
      </c>
      <c r="B63" s="66" t="s">
        <v>205</v>
      </c>
      <c r="C63" s="63" t="s">
        <v>220</v>
      </c>
      <c r="D63" s="63" t="s">
        <v>221</v>
      </c>
      <c r="E63" s="59" t="s">
        <v>222</v>
      </c>
      <c r="F63" s="56" t="s">
        <v>49</v>
      </c>
      <c r="G63" s="59" t="s">
        <v>209</v>
      </c>
      <c r="H63" s="59" t="s">
        <v>210</v>
      </c>
      <c r="I63" s="94">
        <v>44995</v>
      </c>
      <c r="J63" s="94">
        <v>45443</v>
      </c>
      <c r="K63" s="57" t="s">
        <v>223</v>
      </c>
      <c r="L63" s="57">
        <v>2990</v>
      </c>
      <c r="M63" s="57">
        <v>2990</v>
      </c>
      <c r="N63" s="57">
        <v>2990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60">
        <v>36</v>
      </c>
      <c r="W63" s="60">
        <v>631</v>
      </c>
      <c r="X63" s="60">
        <v>2239</v>
      </c>
      <c r="Y63" s="60">
        <v>22</v>
      </c>
      <c r="Z63" s="60">
        <v>78</v>
      </c>
      <c r="AA63" s="60"/>
      <c r="AB63" s="60"/>
      <c r="AC63" s="56"/>
    </row>
    <row r="64" s="7" customFormat="1" ht="127" hidden="1" customHeight="1" spans="1:29">
      <c r="A64" s="64">
        <v>5</v>
      </c>
      <c r="B64" s="66" t="s">
        <v>205</v>
      </c>
      <c r="C64" s="63" t="s">
        <v>224</v>
      </c>
      <c r="D64" s="63" t="s">
        <v>225</v>
      </c>
      <c r="E64" s="59" t="s">
        <v>226</v>
      </c>
      <c r="F64" s="56" t="s">
        <v>49</v>
      </c>
      <c r="G64" s="59" t="s">
        <v>209</v>
      </c>
      <c r="H64" s="59" t="s">
        <v>210</v>
      </c>
      <c r="I64" s="94">
        <v>44995</v>
      </c>
      <c r="J64" s="94">
        <v>45199</v>
      </c>
      <c r="K64" s="57" t="s">
        <v>227</v>
      </c>
      <c r="L64" s="57">
        <v>500</v>
      </c>
      <c r="M64" s="57">
        <v>500</v>
      </c>
      <c r="N64" s="57">
        <v>400</v>
      </c>
      <c r="O64" s="57">
        <v>100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60">
        <v>20</v>
      </c>
      <c r="W64" s="60">
        <v>86</v>
      </c>
      <c r="X64" s="60">
        <v>336</v>
      </c>
      <c r="Y64" s="60">
        <v>9</v>
      </c>
      <c r="Z64" s="60">
        <v>39</v>
      </c>
      <c r="AA64" s="60"/>
      <c r="AB64" s="60"/>
      <c r="AC64" s="56"/>
    </row>
    <row r="65" s="7" customFormat="1" ht="93" hidden="1" customHeight="1" spans="1:29">
      <c r="A65" s="64">
        <v>6</v>
      </c>
      <c r="B65" s="66" t="s">
        <v>205</v>
      </c>
      <c r="C65" s="63" t="s">
        <v>228</v>
      </c>
      <c r="D65" s="63" t="s">
        <v>229</v>
      </c>
      <c r="E65" s="59" t="s">
        <v>230</v>
      </c>
      <c r="F65" s="56" t="s">
        <v>49</v>
      </c>
      <c r="G65" s="59" t="s">
        <v>209</v>
      </c>
      <c r="H65" s="59" t="s">
        <v>231</v>
      </c>
      <c r="I65" s="94">
        <v>44995</v>
      </c>
      <c r="J65" s="94">
        <v>45138</v>
      </c>
      <c r="K65" s="57" t="s">
        <v>232</v>
      </c>
      <c r="L65" s="57">
        <v>540</v>
      </c>
      <c r="M65" s="57">
        <v>540</v>
      </c>
      <c r="N65" s="57">
        <v>330</v>
      </c>
      <c r="O65" s="57">
        <v>210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57">
        <v>0</v>
      </c>
      <c r="V65" s="60">
        <v>5</v>
      </c>
      <c r="W65" s="60">
        <v>83</v>
      </c>
      <c r="X65" s="60">
        <v>382</v>
      </c>
      <c r="Y65" s="60">
        <v>10</v>
      </c>
      <c r="Z65" s="60">
        <v>40</v>
      </c>
      <c r="AA65" s="60"/>
      <c r="AB65" s="60"/>
      <c r="AC65" s="56"/>
    </row>
    <row r="66" s="7" customFormat="1" ht="93" hidden="1" customHeight="1" spans="1:29">
      <c r="A66" s="64">
        <v>7</v>
      </c>
      <c r="B66" s="66" t="s">
        <v>205</v>
      </c>
      <c r="C66" s="63" t="s">
        <v>233</v>
      </c>
      <c r="D66" s="63" t="s">
        <v>234</v>
      </c>
      <c r="E66" s="59" t="s">
        <v>235</v>
      </c>
      <c r="F66" s="56" t="s">
        <v>49</v>
      </c>
      <c r="G66" s="59" t="s">
        <v>209</v>
      </c>
      <c r="H66" s="59" t="s">
        <v>231</v>
      </c>
      <c r="I66" s="94">
        <v>44995</v>
      </c>
      <c r="J66" s="94">
        <v>45138</v>
      </c>
      <c r="K66" s="57" t="s">
        <v>236</v>
      </c>
      <c r="L66" s="57">
        <v>150</v>
      </c>
      <c r="M66" s="57">
        <v>150</v>
      </c>
      <c r="N66" s="57">
        <v>100</v>
      </c>
      <c r="O66" s="57">
        <v>50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60">
        <v>2</v>
      </c>
      <c r="W66" s="60">
        <v>23</v>
      </c>
      <c r="X66" s="60">
        <v>107</v>
      </c>
      <c r="Y66" s="60">
        <v>3</v>
      </c>
      <c r="Z66" s="60">
        <v>18</v>
      </c>
      <c r="AA66" s="60"/>
      <c r="AB66" s="60"/>
      <c r="AC66" s="56"/>
    </row>
    <row r="67" s="7" customFormat="1" ht="93" hidden="1" customHeight="1" spans="1:29">
      <c r="A67" s="64">
        <v>8</v>
      </c>
      <c r="B67" s="66" t="s">
        <v>205</v>
      </c>
      <c r="C67" s="63" t="s">
        <v>237</v>
      </c>
      <c r="D67" s="63" t="s">
        <v>238</v>
      </c>
      <c r="E67" s="59" t="s">
        <v>239</v>
      </c>
      <c r="F67" s="56" t="s">
        <v>49</v>
      </c>
      <c r="G67" s="59" t="s">
        <v>209</v>
      </c>
      <c r="H67" s="59" t="s">
        <v>240</v>
      </c>
      <c r="I67" s="94">
        <v>44995</v>
      </c>
      <c r="J67" s="94">
        <v>45199</v>
      </c>
      <c r="K67" s="57" t="s">
        <v>241</v>
      </c>
      <c r="L67" s="57">
        <v>950</v>
      </c>
      <c r="M67" s="57">
        <v>950</v>
      </c>
      <c r="N67" s="88">
        <v>745.1229</v>
      </c>
      <c r="O67" s="88">
        <v>204.8771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60">
        <v>12</v>
      </c>
      <c r="W67" s="60">
        <v>109</v>
      </c>
      <c r="X67" s="60">
        <v>390</v>
      </c>
      <c r="Y67" s="60">
        <v>2</v>
      </c>
      <c r="Z67" s="60">
        <v>6</v>
      </c>
      <c r="AA67" s="60"/>
      <c r="AB67" s="60"/>
      <c r="AC67" s="56"/>
    </row>
    <row r="68" s="7" customFormat="1" ht="93" hidden="1" customHeight="1" spans="1:29">
      <c r="A68" s="64">
        <v>9</v>
      </c>
      <c r="B68" s="66" t="s">
        <v>205</v>
      </c>
      <c r="C68" s="63" t="s">
        <v>242</v>
      </c>
      <c r="D68" s="63" t="s">
        <v>243</v>
      </c>
      <c r="E68" s="59" t="s">
        <v>244</v>
      </c>
      <c r="F68" s="56" t="s">
        <v>49</v>
      </c>
      <c r="G68" s="59" t="s">
        <v>209</v>
      </c>
      <c r="H68" s="59" t="s">
        <v>240</v>
      </c>
      <c r="I68" s="94">
        <v>45017</v>
      </c>
      <c r="J68" s="94">
        <v>45443</v>
      </c>
      <c r="K68" s="57" t="s">
        <v>245</v>
      </c>
      <c r="L68" s="57">
        <v>1719.56</v>
      </c>
      <c r="M68" s="57">
        <v>1719.56</v>
      </c>
      <c r="N68" s="57">
        <v>0</v>
      </c>
      <c r="O68" s="57">
        <v>1719.56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60">
        <v>200</v>
      </c>
      <c r="W68" s="60"/>
      <c r="X68" s="60">
        <v>486</v>
      </c>
      <c r="Y68" s="60">
        <v>13</v>
      </c>
      <c r="Z68" s="60">
        <v>45</v>
      </c>
      <c r="AA68" s="60"/>
      <c r="AB68" s="60"/>
      <c r="AC68" s="56"/>
    </row>
    <row r="69" s="7" customFormat="1" ht="93" hidden="1" customHeight="1" spans="1:29">
      <c r="A69" s="64">
        <v>10</v>
      </c>
      <c r="B69" s="66" t="s">
        <v>205</v>
      </c>
      <c r="C69" s="63" t="s">
        <v>246</v>
      </c>
      <c r="D69" s="63" t="s">
        <v>247</v>
      </c>
      <c r="E69" s="59" t="s">
        <v>248</v>
      </c>
      <c r="F69" s="56" t="s">
        <v>49</v>
      </c>
      <c r="G69" s="59" t="s">
        <v>209</v>
      </c>
      <c r="H69" s="59" t="s">
        <v>249</v>
      </c>
      <c r="I69" s="94">
        <v>45039</v>
      </c>
      <c r="J69" s="94">
        <v>45138</v>
      </c>
      <c r="K69" s="57" t="s">
        <v>250</v>
      </c>
      <c r="L69" s="57">
        <v>80</v>
      </c>
      <c r="M69" s="57">
        <v>80</v>
      </c>
      <c r="N69" s="57">
        <v>0</v>
      </c>
      <c r="O69" s="57">
        <v>80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60">
        <v>10</v>
      </c>
      <c r="W69" s="60">
        <v>39</v>
      </c>
      <c r="X69" s="60">
        <v>156</v>
      </c>
      <c r="Y69" s="60">
        <v>6</v>
      </c>
      <c r="Z69" s="60">
        <v>33</v>
      </c>
      <c r="AA69" s="60"/>
      <c r="AB69" s="60"/>
      <c r="AC69" s="56"/>
    </row>
    <row r="70" s="7" customFormat="1" ht="93" hidden="1" customHeight="1" spans="1:29">
      <c r="A70" s="64">
        <v>11</v>
      </c>
      <c r="B70" s="66" t="s">
        <v>205</v>
      </c>
      <c r="C70" s="63" t="s">
        <v>251</v>
      </c>
      <c r="D70" s="63" t="s">
        <v>252</v>
      </c>
      <c r="E70" s="59" t="s">
        <v>253</v>
      </c>
      <c r="F70" s="56" t="s">
        <v>49</v>
      </c>
      <c r="G70" s="59" t="s">
        <v>209</v>
      </c>
      <c r="H70" s="59" t="s">
        <v>249</v>
      </c>
      <c r="I70" s="94">
        <v>45039</v>
      </c>
      <c r="J70" s="94">
        <v>45138</v>
      </c>
      <c r="K70" s="57" t="s">
        <v>254</v>
      </c>
      <c r="L70" s="57">
        <v>30.8</v>
      </c>
      <c r="M70" s="57">
        <v>30.8</v>
      </c>
      <c r="N70" s="57">
        <v>0</v>
      </c>
      <c r="O70" s="57">
        <v>30.8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60">
        <v>12</v>
      </c>
      <c r="W70" s="60">
        <v>44</v>
      </c>
      <c r="X70" s="60">
        <v>194</v>
      </c>
      <c r="Y70" s="60">
        <v>15</v>
      </c>
      <c r="Z70" s="60">
        <v>62</v>
      </c>
      <c r="AA70" s="60"/>
      <c r="AB70" s="60"/>
      <c r="AC70" s="56"/>
    </row>
    <row r="71" s="11" customFormat="1" ht="93" hidden="1" customHeight="1" spans="1:29">
      <c r="A71" s="64">
        <v>12</v>
      </c>
      <c r="B71" s="66" t="s">
        <v>205</v>
      </c>
      <c r="C71" s="63" t="s">
        <v>255</v>
      </c>
      <c r="D71" s="63" t="s">
        <v>256</v>
      </c>
      <c r="E71" s="59" t="s">
        <v>257</v>
      </c>
      <c r="F71" s="56" t="s">
        <v>49</v>
      </c>
      <c r="G71" s="59" t="s">
        <v>209</v>
      </c>
      <c r="H71" s="59" t="s">
        <v>210</v>
      </c>
      <c r="I71" s="94">
        <v>45031</v>
      </c>
      <c r="J71" s="94">
        <v>45230</v>
      </c>
      <c r="K71" s="57" t="s">
        <v>258</v>
      </c>
      <c r="L71" s="57">
        <v>880</v>
      </c>
      <c r="M71" s="57">
        <v>880</v>
      </c>
      <c r="N71" s="57">
        <v>0</v>
      </c>
      <c r="O71" s="88">
        <v>553.6929</v>
      </c>
      <c r="P71" s="88">
        <v>0</v>
      </c>
      <c r="Q71" s="88">
        <v>326.3071</v>
      </c>
      <c r="R71" s="57">
        <v>0</v>
      </c>
      <c r="S71" s="57">
        <v>0</v>
      </c>
      <c r="T71" s="57">
        <v>0</v>
      </c>
      <c r="U71" s="57">
        <v>0</v>
      </c>
      <c r="V71" s="60">
        <v>22</v>
      </c>
      <c r="W71" s="60">
        <v>83</v>
      </c>
      <c r="X71" s="60">
        <v>321</v>
      </c>
      <c r="Y71" s="60">
        <v>17</v>
      </c>
      <c r="Z71" s="60">
        <v>60</v>
      </c>
      <c r="AA71" s="60"/>
      <c r="AB71" s="60"/>
      <c r="AC71" s="56"/>
    </row>
    <row r="72" s="11" customFormat="1" ht="93" hidden="1" customHeight="1" spans="1:29">
      <c r="A72" s="64">
        <v>13</v>
      </c>
      <c r="B72" s="66" t="s">
        <v>205</v>
      </c>
      <c r="C72" s="63" t="s">
        <v>259</v>
      </c>
      <c r="D72" s="63" t="s">
        <v>260</v>
      </c>
      <c r="E72" s="59" t="s">
        <v>261</v>
      </c>
      <c r="F72" s="56" t="s">
        <v>49</v>
      </c>
      <c r="G72" s="59" t="s">
        <v>209</v>
      </c>
      <c r="H72" s="59" t="s">
        <v>210</v>
      </c>
      <c r="I72" s="94">
        <v>44995</v>
      </c>
      <c r="J72" s="94">
        <v>45107</v>
      </c>
      <c r="K72" s="57" t="s">
        <v>262</v>
      </c>
      <c r="L72" s="57">
        <v>24</v>
      </c>
      <c r="M72" s="57">
        <v>24</v>
      </c>
      <c r="N72" s="57">
        <v>0</v>
      </c>
      <c r="O72" s="57">
        <v>24</v>
      </c>
      <c r="P72" s="57">
        <v>0</v>
      </c>
      <c r="Q72" s="57">
        <v>0</v>
      </c>
      <c r="R72" s="57">
        <v>0</v>
      </c>
      <c r="S72" s="57">
        <v>0</v>
      </c>
      <c r="T72" s="57">
        <v>0</v>
      </c>
      <c r="U72" s="57">
        <v>0</v>
      </c>
      <c r="V72" s="60">
        <v>6</v>
      </c>
      <c r="W72" s="60">
        <v>212</v>
      </c>
      <c r="X72" s="60">
        <v>800</v>
      </c>
      <c r="Y72" s="60">
        <v>22</v>
      </c>
      <c r="Z72" s="60">
        <v>76</v>
      </c>
      <c r="AA72" s="60"/>
      <c r="AB72" s="60"/>
      <c r="AC72" s="56"/>
    </row>
    <row r="73" s="5" customFormat="1" ht="42" hidden="1" customHeight="1" spans="1:29">
      <c r="A73" s="46" t="s">
        <v>39</v>
      </c>
      <c r="B73" s="46"/>
      <c r="C73" s="46"/>
      <c r="D73" s="46"/>
      <c r="E73" s="46">
        <v>6</v>
      </c>
      <c r="F73" s="46"/>
      <c r="G73" s="47"/>
      <c r="H73" s="47"/>
      <c r="I73" s="78"/>
      <c r="J73" s="78"/>
      <c r="K73" s="46"/>
      <c r="L73" s="79">
        <f t="shared" ref="L73:Z73" si="23">SUM(L74:L79)</f>
        <v>4165</v>
      </c>
      <c r="M73" s="79">
        <f t="shared" si="23"/>
        <v>4165</v>
      </c>
      <c r="N73" s="79">
        <f t="shared" si="23"/>
        <v>3434</v>
      </c>
      <c r="O73" s="79">
        <f t="shared" si="23"/>
        <v>731</v>
      </c>
      <c r="P73" s="79">
        <f t="shared" si="23"/>
        <v>0</v>
      </c>
      <c r="Q73" s="79">
        <f t="shared" si="23"/>
        <v>0</v>
      </c>
      <c r="R73" s="79">
        <f t="shared" si="23"/>
        <v>0</v>
      </c>
      <c r="S73" s="79">
        <f t="shared" si="23"/>
        <v>0</v>
      </c>
      <c r="T73" s="79">
        <f t="shared" si="23"/>
        <v>0</v>
      </c>
      <c r="U73" s="79">
        <f t="shared" si="23"/>
        <v>0</v>
      </c>
      <c r="V73" s="79">
        <f t="shared" si="23"/>
        <v>0</v>
      </c>
      <c r="W73" s="79">
        <f t="shared" si="23"/>
        <v>392</v>
      </c>
      <c r="X73" s="79">
        <f t="shared" si="23"/>
        <v>1623</v>
      </c>
      <c r="Y73" s="79">
        <f t="shared" si="23"/>
        <v>88</v>
      </c>
      <c r="Z73" s="79">
        <f t="shared" si="23"/>
        <v>335</v>
      </c>
      <c r="AA73" s="79"/>
      <c r="AB73" s="79"/>
      <c r="AC73" s="101"/>
    </row>
    <row r="74" s="11" customFormat="1" ht="106" hidden="1" customHeight="1" spans="1:29">
      <c r="A74" s="106">
        <v>1</v>
      </c>
      <c r="B74" s="106" t="s">
        <v>205</v>
      </c>
      <c r="C74" s="63" t="s">
        <v>263</v>
      </c>
      <c r="D74" s="63" t="s">
        <v>264</v>
      </c>
      <c r="E74" s="63" t="s">
        <v>265</v>
      </c>
      <c r="F74" s="106" t="s">
        <v>49</v>
      </c>
      <c r="G74" s="59" t="s">
        <v>209</v>
      </c>
      <c r="H74" s="56" t="s">
        <v>210</v>
      </c>
      <c r="I74" s="115">
        <v>44981</v>
      </c>
      <c r="J74" s="115">
        <v>45169</v>
      </c>
      <c r="K74" s="56" t="s">
        <v>266</v>
      </c>
      <c r="L74" s="60">
        <v>945</v>
      </c>
      <c r="M74" s="57">
        <v>945</v>
      </c>
      <c r="N74" s="60">
        <v>800</v>
      </c>
      <c r="O74" s="57">
        <v>145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9">
        <v>0</v>
      </c>
      <c r="V74" s="56">
        <v>0</v>
      </c>
      <c r="W74" s="60">
        <v>52</v>
      </c>
      <c r="X74" s="60">
        <v>239</v>
      </c>
      <c r="Y74" s="60">
        <v>12</v>
      </c>
      <c r="Z74" s="60">
        <v>45</v>
      </c>
      <c r="AA74" s="60"/>
      <c r="AB74" s="60"/>
      <c r="AC74" s="106"/>
    </row>
    <row r="75" s="11" customFormat="1" ht="106" hidden="1" customHeight="1" spans="1:29">
      <c r="A75" s="106">
        <v>2</v>
      </c>
      <c r="B75" s="106" t="s">
        <v>205</v>
      </c>
      <c r="C75" s="63" t="s">
        <v>267</v>
      </c>
      <c r="D75" s="63" t="s">
        <v>268</v>
      </c>
      <c r="E75" s="63" t="s">
        <v>269</v>
      </c>
      <c r="F75" s="106" t="s">
        <v>49</v>
      </c>
      <c r="G75" s="59" t="s">
        <v>209</v>
      </c>
      <c r="H75" s="56" t="s">
        <v>210</v>
      </c>
      <c r="I75" s="115">
        <v>45017</v>
      </c>
      <c r="J75" s="115">
        <v>45230</v>
      </c>
      <c r="K75" s="56" t="s">
        <v>270</v>
      </c>
      <c r="L75" s="60">
        <v>670</v>
      </c>
      <c r="M75" s="57">
        <v>670</v>
      </c>
      <c r="N75" s="60">
        <v>580</v>
      </c>
      <c r="O75" s="57">
        <v>90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9">
        <v>0</v>
      </c>
      <c r="V75" s="56">
        <v>0</v>
      </c>
      <c r="W75" s="60">
        <v>54</v>
      </c>
      <c r="X75" s="60">
        <v>288</v>
      </c>
      <c r="Y75" s="60">
        <v>19</v>
      </c>
      <c r="Z75" s="60">
        <v>76</v>
      </c>
      <c r="AA75" s="60"/>
      <c r="AB75" s="60"/>
      <c r="AC75" s="106"/>
    </row>
    <row r="76" s="11" customFormat="1" ht="106" hidden="1" customHeight="1" spans="1:29">
      <c r="A76" s="106">
        <v>3</v>
      </c>
      <c r="B76" s="106" t="s">
        <v>205</v>
      </c>
      <c r="C76" s="63" t="s">
        <v>271</v>
      </c>
      <c r="D76" s="63" t="s">
        <v>272</v>
      </c>
      <c r="E76" s="63" t="s">
        <v>273</v>
      </c>
      <c r="F76" s="106" t="s">
        <v>49</v>
      </c>
      <c r="G76" s="59" t="s">
        <v>209</v>
      </c>
      <c r="H76" s="56" t="s">
        <v>210</v>
      </c>
      <c r="I76" s="115">
        <v>44981</v>
      </c>
      <c r="J76" s="115">
        <v>45169</v>
      </c>
      <c r="K76" s="56" t="s">
        <v>274</v>
      </c>
      <c r="L76" s="60">
        <v>1300</v>
      </c>
      <c r="M76" s="57">
        <v>1300</v>
      </c>
      <c r="N76" s="60">
        <v>1050</v>
      </c>
      <c r="O76" s="57">
        <v>250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9">
        <v>0</v>
      </c>
      <c r="V76" s="56">
        <v>0</v>
      </c>
      <c r="W76" s="60">
        <v>89</v>
      </c>
      <c r="X76" s="60">
        <v>317</v>
      </c>
      <c r="Y76" s="60">
        <v>13</v>
      </c>
      <c r="Z76" s="60">
        <v>45</v>
      </c>
      <c r="AA76" s="60"/>
      <c r="AB76" s="60"/>
      <c r="AC76" s="106"/>
    </row>
    <row r="77" s="11" customFormat="1" ht="106" hidden="1" customHeight="1" spans="1:29">
      <c r="A77" s="106">
        <v>4</v>
      </c>
      <c r="B77" s="106" t="s">
        <v>205</v>
      </c>
      <c r="C77" s="63" t="s">
        <v>275</v>
      </c>
      <c r="D77" s="63" t="s">
        <v>256</v>
      </c>
      <c r="E77" s="63" t="s">
        <v>276</v>
      </c>
      <c r="F77" s="106" t="s">
        <v>49</v>
      </c>
      <c r="G77" s="59" t="s">
        <v>209</v>
      </c>
      <c r="H77" s="56" t="s">
        <v>210</v>
      </c>
      <c r="I77" s="115">
        <v>44991</v>
      </c>
      <c r="J77" s="115">
        <v>45138</v>
      </c>
      <c r="K77" s="56" t="s">
        <v>277</v>
      </c>
      <c r="L77" s="60">
        <v>370</v>
      </c>
      <c r="M77" s="57">
        <v>370</v>
      </c>
      <c r="N77" s="60">
        <v>300</v>
      </c>
      <c r="O77" s="57">
        <v>70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9">
        <v>0</v>
      </c>
      <c r="V77" s="56">
        <v>0</v>
      </c>
      <c r="W77" s="60">
        <v>85</v>
      </c>
      <c r="X77" s="60">
        <v>328</v>
      </c>
      <c r="Y77" s="60">
        <v>17</v>
      </c>
      <c r="Z77" s="60">
        <v>60</v>
      </c>
      <c r="AA77" s="60"/>
      <c r="AB77" s="60"/>
      <c r="AC77" s="106"/>
    </row>
    <row r="78" s="11" customFormat="1" ht="106" hidden="1" customHeight="1" spans="1:29">
      <c r="A78" s="106">
        <v>5</v>
      </c>
      <c r="B78" s="106" t="s">
        <v>205</v>
      </c>
      <c r="C78" s="63" t="s">
        <v>278</v>
      </c>
      <c r="D78" s="63" t="s">
        <v>279</v>
      </c>
      <c r="E78" s="63" t="s">
        <v>280</v>
      </c>
      <c r="F78" s="106" t="s">
        <v>49</v>
      </c>
      <c r="G78" s="59" t="s">
        <v>209</v>
      </c>
      <c r="H78" s="56" t="s">
        <v>210</v>
      </c>
      <c r="I78" s="115">
        <v>44991</v>
      </c>
      <c r="J78" s="115">
        <v>45138</v>
      </c>
      <c r="K78" s="56" t="s">
        <v>281</v>
      </c>
      <c r="L78" s="60">
        <v>340</v>
      </c>
      <c r="M78" s="57">
        <v>340</v>
      </c>
      <c r="N78" s="60">
        <v>272</v>
      </c>
      <c r="O78" s="57">
        <v>68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9">
        <v>0</v>
      </c>
      <c r="V78" s="56">
        <v>0</v>
      </c>
      <c r="W78" s="60">
        <v>35</v>
      </c>
      <c r="X78" s="60">
        <v>156</v>
      </c>
      <c r="Y78" s="60">
        <v>3</v>
      </c>
      <c r="Z78" s="60">
        <v>12</v>
      </c>
      <c r="AA78" s="60"/>
      <c r="AB78" s="60"/>
      <c r="AC78" s="106"/>
    </row>
    <row r="79" s="11" customFormat="1" ht="106" hidden="1" customHeight="1" spans="1:29">
      <c r="A79" s="106">
        <v>6</v>
      </c>
      <c r="B79" s="106" t="s">
        <v>205</v>
      </c>
      <c r="C79" s="63" t="s">
        <v>282</v>
      </c>
      <c r="D79" s="63" t="s">
        <v>283</v>
      </c>
      <c r="E79" s="63" t="s">
        <v>284</v>
      </c>
      <c r="F79" s="106" t="s">
        <v>49</v>
      </c>
      <c r="G79" s="59" t="s">
        <v>209</v>
      </c>
      <c r="H79" s="56" t="s">
        <v>210</v>
      </c>
      <c r="I79" s="115">
        <v>44986</v>
      </c>
      <c r="J79" s="115">
        <v>45199</v>
      </c>
      <c r="K79" s="56" t="s">
        <v>285</v>
      </c>
      <c r="L79" s="60">
        <v>540</v>
      </c>
      <c r="M79" s="57">
        <v>540</v>
      </c>
      <c r="N79" s="60">
        <v>432</v>
      </c>
      <c r="O79" s="57">
        <v>108</v>
      </c>
      <c r="P79" s="57">
        <v>0</v>
      </c>
      <c r="Q79" s="57">
        <v>0</v>
      </c>
      <c r="R79" s="57">
        <v>0</v>
      </c>
      <c r="S79" s="57">
        <v>0</v>
      </c>
      <c r="T79" s="57">
        <v>0</v>
      </c>
      <c r="U79" s="59">
        <v>0</v>
      </c>
      <c r="V79" s="56">
        <v>0</v>
      </c>
      <c r="W79" s="60">
        <v>77</v>
      </c>
      <c r="X79" s="60">
        <v>295</v>
      </c>
      <c r="Y79" s="60">
        <v>24</v>
      </c>
      <c r="Z79" s="60">
        <v>97</v>
      </c>
      <c r="AA79" s="60"/>
      <c r="AB79" s="60"/>
      <c r="AC79" s="106"/>
    </row>
    <row r="80" s="12" customFormat="1" ht="42" hidden="1" customHeight="1" spans="1:29">
      <c r="A80" s="107" t="s">
        <v>40</v>
      </c>
      <c r="B80" s="107"/>
      <c r="C80" s="107"/>
      <c r="D80" s="107"/>
      <c r="E80" s="107">
        <v>4</v>
      </c>
      <c r="F80" s="107"/>
      <c r="G80" s="108"/>
      <c r="H80" s="108"/>
      <c r="I80" s="116"/>
      <c r="J80" s="116"/>
      <c r="K80" s="107"/>
      <c r="L80" s="117">
        <f t="shared" ref="L80:Z80" si="24">SUM(L81:L84)</f>
        <v>1015.8</v>
      </c>
      <c r="M80" s="117">
        <f t="shared" si="24"/>
        <v>1015.8</v>
      </c>
      <c r="N80" s="117">
        <f t="shared" si="24"/>
        <v>893</v>
      </c>
      <c r="O80" s="117">
        <f t="shared" si="24"/>
        <v>122.8</v>
      </c>
      <c r="P80" s="117">
        <f t="shared" si="24"/>
        <v>0</v>
      </c>
      <c r="Q80" s="117">
        <f t="shared" si="24"/>
        <v>0</v>
      </c>
      <c r="R80" s="117">
        <f t="shared" si="24"/>
        <v>0</v>
      </c>
      <c r="S80" s="117">
        <f t="shared" si="24"/>
        <v>0</v>
      </c>
      <c r="T80" s="117">
        <f t="shared" si="24"/>
        <v>0</v>
      </c>
      <c r="U80" s="117">
        <f t="shared" si="24"/>
        <v>0</v>
      </c>
      <c r="V80" s="117">
        <f t="shared" si="24"/>
        <v>0</v>
      </c>
      <c r="W80" s="117">
        <f t="shared" si="24"/>
        <v>710</v>
      </c>
      <c r="X80" s="117">
        <f t="shared" si="24"/>
        <v>3015</v>
      </c>
      <c r="Y80" s="117">
        <f t="shared" si="24"/>
        <v>205</v>
      </c>
      <c r="Z80" s="117">
        <f t="shared" si="24"/>
        <v>893</v>
      </c>
      <c r="AA80" s="117"/>
      <c r="AB80" s="117"/>
      <c r="AC80" s="122"/>
    </row>
    <row r="81" s="11" customFormat="1" ht="171" hidden="1" customHeight="1" spans="1:29">
      <c r="A81" s="56">
        <v>1</v>
      </c>
      <c r="B81" s="56" t="s">
        <v>205</v>
      </c>
      <c r="C81" s="63" t="s">
        <v>286</v>
      </c>
      <c r="D81" s="63" t="s">
        <v>287</v>
      </c>
      <c r="E81" s="63" t="s">
        <v>288</v>
      </c>
      <c r="F81" s="56" t="s">
        <v>49</v>
      </c>
      <c r="G81" s="59" t="s">
        <v>209</v>
      </c>
      <c r="H81" s="56" t="s">
        <v>210</v>
      </c>
      <c r="I81" s="115">
        <v>44981</v>
      </c>
      <c r="J81" s="115">
        <v>45107</v>
      </c>
      <c r="K81" s="56" t="s">
        <v>289</v>
      </c>
      <c r="L81" s="60">
        <v>35.8</v>
      </c>
      <c r="M81" s="57">
        <v>35.8</v>
      </c>
      <c r="N81" s="60">
        <v>29</v>
      </c>
      <c r="O81" s="57">
        <v>6.8</v>
      </c>
      <c r="P81" s="57">
        <v>0</v>
      </c>
      <c r="Q81" s="57">
        <v>0</v>
      </c>
      <c r="R81" s="57">
        <v>0</v>
      </c>
      <c r="S81" s="57">
        <v>0</v>
      </c>
      <c r="T81" s="57">
        <v>0</v>
      </c>
      <c r="U81" s="59">
        <v>0</v>
      </c>
      <c r="V81" s="56">
        <v>0</v>
      </c>
      <c r="W81" s="60">
        <v>76</v>
      </c>
      <c r="X81" s="60">
        <v>332</v>
      </c>
      <c r="Y81" s="60">
        <v>14</v>
      </c>
      <c r="Z81" s="60">
        <v>44</v>
      </c>
      <c r="AA81" s="60"/>
      <c r="AB81" s="60"/>
      <c r="AC81" s="106"/>
    </row>
    <row r="82" s="11" customFormat="1" ht="88" hidden="1" customHeight="1" spans="1:29">
      <c r="A82" s="56">
        <v>2</v>
      </c>
      <c r="B82" s="56" t="s">
        <v>205</v>
      </c>
      <c r="C82" s="63" t="s">
        <v>290</v>
      </c>
      <c r="D82" s="63" t="s">
        <v>291</v>
      </c>
      <c r="E82" s="63" t="s">
        <v>292</v>
      </c>
      <c r="F82" s="56" t="s">
        <v>49</v>
      </c>
      <c r="G82" s="59" t="s">
        <v>209</v>
      </c>
      <c r="H82" s="56" t="s">
        <v>210</v>
      </c>
      <c r="I82" s="115">
        <v>44999</v>
      </c>
      <c r="J82" s="115">
        <v>45199</v>
      </c>
      <c r="K82" s="56" t="s">
        <v>293</v>
      </c>
      <c r="L82" s="60">
        <v>440</v>
      </c>
      <c r="M82" s="57">
        <v>440</v>
      </c>
      <c r="N82" s="60">
        <v>352</v>
      </c>
      <c r="O82" s="57">
        <v>88</v>
      </c>
      <c r="P82" s="57">
        <v>0</v>
      </c>
      <c r="Q82" s="57">
        <v>0</v>
      </c>
      <c r="R82" s="57">
        <v>0</v>
      </c>
      <c r="S82" s="57">
        <v>0</v>
      </c>
      <c r="T82" s="57">
        <v>0</v>
      </c>
      <c r="U82" s="59">
        <v>0</v>
      </c>
      <c r="V82" s="56">
        <v>0</v>
      </c>
      <c r="W82" s="60">
        <v>43</v>
      </c>
      <c r="X82" s="60">
        <v>315</v>
      </c>
      <c r="Y82" s="60">
        <v>22</v>
      </c>
      <c r="Z82" s="60">
        <v>140</v>
      </c>
      <c r="AA82" s="60"/>
      <c r="AB82" s="60"/>
      <c r="AC82" s="106"/>
    </row>
    <row r="83" s="11" customFormat="1" ht="88" hidden="1" customHeight="1" spans="1:29">
      <c r="A83" s="56">
        <v>3</v>
      </c>
      <c r="B83" s="56" t="s">
        <v>205</v>
      </c>
      <c r="C83" s="63" t="s">
        <v>294</v>
      </c>
      <c r="D83" s="63" t="s">
        <v>295</v>
      </c>
      <c r="E83" s="63" t="s">
        <v>296</v>
      </c>
      <c r="F83" s="56" t="s">
        <v>49</v>
      </c>
      <c r="G83" s="59" t="s">
        <v>209</v>
      </c>
      <c r="H83" s="56" t="s">
        <v>210</v>
      </c>
      <c r="I83" s="115">
        <v>44999</v>
      </c>
      <c r="J83" s="115">
        <v>45107</v>
      </c>
      <c r="K83" s="56" t="s">
        <v>297</v>
      </c>
      <c r="L83" s="60">
        <v>140</v>
      </c>
      <c r="M83" s="57">
        <v>140</v>
      </c>
      <c r="N83" s="60">
        <v>112</v>
      </c>
      <c r="O83" s="57">
        <v>28</v>
      </c>
      <c r="P83" s="57">
        <v>0</v>
      </c>
      <c r="Q83" s="57">
        <v>0</v>
      </c>
      <c r="R83" s="57">
        <v>0</v>
      </c>
      <c r="S83" s="57">
        <v>0</v>
      </c>
      <c r="T83" s="57">
        <v>0</v>
      </c>
      <c r="U83" s="59">
        <v>0</v>
      </c>
      <c r="V83" s="56">
        <v>0</v>
      </c>
      <c r="W83" s="60">
        <v>165</v>
      </c>
      <c r="X83" s="60">
        <v>579</v>
      </c>
      <c r="Y83" s="60">
        <v>22</v>
      </c>
      <c r="Z83" s="60">
        <v>79</v>
      </c>
      <c r="AA83" s="60"/>
      <c r="AB83" s="60"/>
      <c r="AC83" s="106"/>
    </row>
    <row r="84" s="11" customFormat="1" ht="88" hidden="1" customHeight="1" spans="1:29">
      <c r="A84" s="56">
        <v>4</v>
      </c>
      <c r="B84" s="56" t="s">
        <v>205</v>
      </c>
      <c r="C84" s="56" t="s">
        <v>298</v>
      </c>
      <c r="D84" s="56" t="s">
        <v>299</v>
      </c>
      <c r="E84" s="56" t="s">
        <v>300</v>
      </c>
      <c r="F84" s="56" t="s">
        <v>49</v>
      </c>
      <c r="G84" s="59" t="s">
        <v>209</v>
      </c>
      <c r="H84" s="56" t="s">
        <v>301</v>
      </c>
      <c r="I84" s="115">
        <v>45010</v>
      </c>
      <c r="J84" s="115">
        <v>45107</v>
      </c>
      <c r="K84" s="56" t="s">
        <v>302</v>
      </c>
      <c r="L84" s="60">
        <v>400</v>
      </c>
      <c r="M84" s="57">
        <v>400</v>
      </c>
      <c r="N84" s="60">
        <v>400</v>
      </c>
      <c r="O84" s="57">
        <v>0</v>
      </c>
      <c r="P84" s="57">
        <v>0</v>
      </c>
      <c r="Q84" s="57">
        <v>0</v>
      </c>
      <c r="R84" s="57">
        <v>0</v>
      </c>
      <c r="S84" s="57">
        <v>0</v>
      </c>
      <c r="T84" s="57">
        <v>0</v>
      </c>
      <c r="U84" s="59">
        <v>0</v>
      </c>
      <c r="V84" s="56">
        <v>0</v>
      </c>
      <c r="W84" s="60">
        <v>426</v>
      </c>
      <c r="X84" s="60">
        <v>1789</v>
      </c>
      <c r="Y84" s="60">
        <v>147</v>
      </c>
      <c r="Z84" s="60">
        <v>630</v>
      </c>
      <c r="AA84" s="60"/>
      <c r="AB84" s="60"/>
      <c r="AC84" s="106"/>
    </row>
    <row r="85" s="12" customFormat="1" ht="42" hidden="1" customHeight="1" spans="1:29">
      <c r="A85" s="107" t="s">
        <v>41</v>
      </c>
      <c r="B85" s="107"/>
      <c r="C85" s="107"/>
      <c r="D85" s="107"/>
      <c r="E85" s="107">
        <v>3</v>
      </c>
      <c r="F85" s="107"/>
      <c r="G85" s="108"/>
      <c r="H85" s="108"/>
      <c r="I85" s="116"/>
      <c r="J85" s="116"/>
      <c r="K85" s="107"/>
      <c r="L85" s="117">
        <f t="shared" ref="L85:Z85" si="25">SUM(L86:L88)</f>
        <v>5150</v>
      </c>
      <c r="M85" s="117">
        <f t="shared" si="25"/>
        <v>5150</v>
      </c>
      <c r="N85" s="117">
        <f t="shared" si="25"/>
        <v>4256</v>
      </c>
      <c r="O85" s="117">
        <f t="shared" si="25"/>
        <v>894</v>
      </c>
      <c r="P85" s="117">
        <f t="shared" si="25"/>
        <v>0</v>
      </c>
      <c r="Q85" s="117">
        <f t="shared" si="25"/>
        <v>0</v>
      </c>
      <c r="R85" s="117">
        <f t="shared" si="25"/>
        <v>0</v>
      </c>
      <c r="S85" s="117">
        <f t="shared" si="25"/>
        <v>0</v>
      </c>
      <c r="T85" s="117">
        <f t="shared" si="25"/>
        <v>0</v>
      </c>
      <c r="U85" s="117">
        <f t="shared" si="25"/>
        <v>0</v>
      </c>
      <c r="V85" s="117">
        <f t="shared" si="25"/>
        <v>0</v>
      </c>
      <c r="W85" s="117">
        <f t="shared" si="25"/>
        <v>414</v>
      </c>
      <c r="X85" s="117">
        <f t="shared" si="25"/>
        <v>1488</v>
      </c>
      <c r="Y85" s="117">
        <f t="shared" si="25"/>
        <v>104</v>
      </c>
      <c r="Z85" s="117">
        <f t="shared" si="25"/>
        <v>382</v>
      </c>
      <c r="AA85" s="117"/>
      <c r="AB85" s="117"/>
      <c r="AC85" s="122"/>
    </row>
    <row r="86" s="11" customFormat="1" ht="127" hidden="1" customHeight="1" spans="1:29">
      <c r="A86" s="56">
        <v>1</v>
      </c>
      <c r="B86" s="56" t="s">
        <v>205</v>
      </c>
      <c r="C86" s="63" t="s">
        <v>303</v>
      </c>
      <c r="D86" s="63" t="s">
        <v>304</v>
      </c>
      <c r="E86" s="63" t="s">
        <v>305</v>
      </c>
      <c r="F86" s="106" t="s">
        <v>49</v>
      </c>
      <c r="G86" s="59" t="s">
        <v>209</v>
      </c>
      <c r="H86" s="109" t="s">
        <v>210</v>
      </c>
      <c r="I86" s="115">
        <v>44986</v>
      </c>
      <c r="J86" s="115">
        <v>45199</v>
      </c>
      <c r="K86" s="56" t="s">
        <v>306</v>
      </c>
      <c r="L86" s="60">
        <v>1960</v>
      </c>
      <c r="M86" s="57">
        <v>1960</v>
      </c>
      <c r="N86" s="60">
        <v>1606</v>
      </c>
      <c r="O86" s="57">
        <v>354</v>
      </c>
      <c r="P86" s="57">
        <v>0</v>
      </c>
      <c r="Q86" s="57">
        <v>0</v>
      </c>
      <c r="R86" s="57">
        <v>0</v>
      </c>
      <c r="S86" s="57">
        <v>0</v>
      </c>
      <c r="T86" s="57">
        <v>0</v>
      </c>
      <c r="U86" s="59">
        <v>0</v>
      </c>
      <c r="V86" s="56">
        <v>0</v>
      </c>
      <c r="W86" s="60">
        <v>133</v>
      </c>
      <c r="X86" s="60">
        <v>464</v>
      </c>
      <c r="Y86" s="60">
        <v>35</v>
      </c>
      <c r="Z86" s="60">
        <v>121</v>
      </c>
      <c r="AA86" s="60"/>
      <c r="AB86" s="60"/>
      <c r="AC86" s="106"/>
    </row>
    <row r="87" s="11" customFormat="1" ht="101" hidden="1" customHeight="1" spans="1:29">
      <c r="A87" s="56">
        <v>2</v>
      </c>
      <c r="B87" s="56" t="s">
        <v>205</v>
      </c>
      <c r="C87" s="63" t="s">
        <v>307</v>
      </c>
      <c r="D87" s="63" t="s">
        <v>308</v>
      </c>
      <c r="E87" s="63" t="s">
        <v>309</v>
      </c>
      <c r="F87" s="106" t="s">
        <v>49</v>
      </c>
      <c r="G87" s="59" t="s">
        <v>209</v>
      </c>
      <c r="H87" s="109" t="s">
        <v>210</v>
      </c>
      <c r="I87" s="115">
        <v>44986</v>
      </c>
      <c r="J87" s="115">
        <v>45199</v>
      </c>
      <c r="K87" s="56" t="s">
        <v>310</v>
      </c>
      <c r="L87" s="60">
        <v>1490</v>
      </c>
      <c r="M87" s="57">
        <v>1490</v>
      </c>
      <c r="N87" s="60">
        <v>1250</v>
      </c>
      <c r="O87" s="57">
        <v>240</v>
      </c>
      <c r="P87" s="57">
        <v>0</v>
      </c>
      <c r="Q87" s="57">
        <v>0</v>
      </c>
      <c r="R87" s="57">
        <v>0</v>
      </c>
      <c r="S87" s="57">
        <v>0</v>
      </c>
      <c r="T87" s="57">
        <v>0</v>
      </c>
      <c r="U87" s="59">
        <v>0</v>
      </c>
      <c r="V87" s="56">
        <v>0</v>
      </c>
      <c r="W87" s="60">
        <v>125</v>
      </c>
      <c r="X87" s="60">
        <v>462</v>
      </c>
      <c r="Y87" s="60">
        <v>43</v>
      </c>
      <c r="Z87" s="60">
        <v>176</v>
      </c>
      <c r="AA87" s="60"/>
      <c r="AB87" s="60"/>
      <c r="AC87" s="106"/>
    </row>
    <row r="88" s="11" customFormat="1" ht="101" hidden="1" customHeight="1" spans="1:29">
      <c r="A88" s="56">
        <v>3</v>
      </c>
      <c r="B88" s="56" t="s">
        <v>205</v>
      </c>
      <c r="C88" s="63" t="s">
        <v>311</v>
      </c>
      <c r="D88" s="63" t="s">
        <v>312</v>
      </c>
      <c r="E88" s="63" t="s">
        <v>313</v>
      </c>
      <c r="F88" s="106" t="s">
        <v>49</v>
      </c>
      <c r="G88" s="59" t="s">
        <v>209</v>
      </c>
      <c r="H88" s="109" t="s">
        <v>210</v>
      </c>
      <c r="I88" s="115">
        <v>44986</v>
      </c>
      <c r="J88" s="115">
        <v>45199</v>
      </c>
      <c r="K88" s="56" t="s">
        <v>314</v>
      </c>
      <c r="L88" s="60">
        <v>1700</v>
      </c>
      <c r="M88" s="57">
        <v>1700</v>
      </c>
      <c r="N88" s="60">
        <v>1400</v>
      </c>
      <c r="O88" s="57">
        <v>300</v>
      </c>
      <c r="P88" s="57">
        <v>0</v>
      </c>
      <c r="Q88" s="57">
        <v>0</v>
      </c>
      <c r="R88" s="57">
        <v>0</v>
      </c>
      <c r="S88" s="57">
        <v>0</v>
      </c>
      <c r="T88" s="57">
        <v>0</v>
      </c>
      <c r="U88" s="59">
        <v>0</v>
      </c>
      <c r="V88" s="56">
        <v>0</v>
      </c>
      <c r="W88" s="60">
        <v>156</v>
      </c>
      <c r="X88" s="60">
        <v>562</v>
      </c>
      <c r="Y88" s="60">
        <v>26</v>
      </c>
      <c r="Z88" s="60">
        <v>85</v>
      </c>
      <c r="AA88" s="60"/>
      <c r="AB88" s="60"/>
      <c r="AC88" s="106"/>
    </row>
    <row r="89" s="12" customFormat="1" ht="42" hidden="1" customHeight="1" spans="1:29">
      <c r="A89" s="107" t="s">
        <v>42</v>
      </c>
      <c r="B89" s="107"/>
      <c r="C89" s="107"/>
      <c r="D89" s="107"/>
      <c r="E89" s="107">
        <v>1</v>
      </c>
      <c r="F89" s="107"/>
      <c r="G89" s="108"/>
      <c r="H89" s="108"/>
      <c r="I89" s="116"/>
      <c r="J89" s="116"/>
      <c r="K89" s="107"/>
      <c r="L89" s="117">
        <f t="shared" ref="L89:Z89" si="26">SUM(L90)</f>
        <v>192.7571</v>
      </c>
      <c r="M89" s="117">
        <f t="shared" si="26"/>
        <v>192.7571</v>
      </c>
      <c r="N89" s="117">
        <f t="shared" si="26"/>
        <v>192.7571</v>
      </c>
      <c r="O89" s="117">
        <f t="shared" si="26"/>
        <v>0</v>
      </c>
      <c r="P89" s="117">
        <f t="shared" si="26"/>
        <v>0</v>
      </c>
      <c r="Q89" s="117">
        <f t="shared" si="26"/>
        <v>0</v>
      </c>
      <c r="R89" s="117">
        <f t="shared" si="26"/>
        <v>0</v>
      </c>
      <c r="S89" s="117">
        <f t="shared" si="26"/>
        <v>0</v>
      </c>
      <c r="T89" s="117">
        <f t="shared" si="26"/>
        <v>0</v>
      </c>
      <c r="U89" s="117">
        <f t="shared" si="26"/>
        <v>0</v>
      </c>
      <c r="V89" s="117">
        <f t="shared" si="26"/>
        <v>0</v>
      </c>
      <c r="W89" s="117">
        <f t="shared" si="26"/>
        <v>0</v>
      </c>
      <c r="X89" s="117">
        <f t="shared" si="26"/>
        <v>0</v>
      </c>
      <c r="Y89" s="117">
        <f t="shared" si="26"/>
        <v>950</v>
      </c>
      <c r="Z89" s="117">
        <f t="shared" si="26"/>
        <v>3630</v>
      </c>
      <c r="AA89" s="117"/>
      <c r="AB89" s="117"/>
      <c r="AC89" s="122"/>
    </row>
    <row r="90" s="11" customFormat="1" ht="92" hidden="1" customHeight="1" spans="1:29">
      <c r="A90" s="56">
        <v>1</v>
      </c>
      <c r="B90" s="56" t="s">
        <v>205</v>
      </c>
      <c r="C90" s="56" t="s">
        <v>315</v>
      </c>
      <c r="D90" s="56" t="s">
        <v>205</v>
      </c>
      <c r="E90" s="59" t="s">
        <v>316</v>
      </c>
      <c r="F90" s="106" t="s">
        <v>49</v>
      </c>
      <c r="G90" s="59" t="s">
        <v>209</v>
      </c>
      <c r="H90" s="109" t="s">
        <v>210</v>
      </c>
      <c r="I90" s="115">
        <v>44930</v>
      </c>
      <c r="J90" s="115">
        <v>44956</v>
      </c>
      <c r="K90" s="106" t="s">
        <v>317</v>
      </c>
      <c r="L90" s="118">
        <v>192.7571</v>
      </c>
      <c r="M90" s="118">
        <v>192.7571</v>
      </c>
      <c r="N90" s="118">
        <v>192.7571</v>
      </c>
      <c r="O90" s="88">
        <v>0</v>
      </c>
      <c r="P90" s="88">
        <v>0</v>
      </c>
      <c r="Q90" s="88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950</v>
      </c>
      <c r="Z90" s="59">
        <v>3630</v>
      </c>
      <c r="AA90" s="59"/>
      <c r="AB90" s="59"/>
      <c r="AC90" s="123"/>
    </row>
    <row r="91" s="13" customFormat="1" ht="42" hidden="1" customHeight="1" spans="1:29">
      <c r="A91" s="107" t="s">
        <v>43</v>
      </c>
      <c r="B91" s="107"/>
      <c r="C91" s="107"/>
      <c r="D91" s="107"/>
      <c r="E91" s="107">
        <v>0</v>
      </c>
      <c r="F91" s="107"/>
      <c r="G91" s="108"/>
      <c r="H91" s="108"/>
      <c r="I91" s="119"/>
      <c r="J91" s="119"/>
      <c r="K91" s="10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22"/>
    </row>
    <row r="92" s="12" customFormat="1" ht="42" hidden="1" customHeight="1" spans="1:29">
      <c r="A92" s="110" t="s">
        <v>44</v>
      </c>
      <c r="B92" s="110"/>
      <c r="C92" s="110"/>
      <c r="D92" s="110"/>
      <c r="E92" s="107">
        <v>1</v>
      </c>
      <c r="F92" s="107"/>
      <c r="G92" s="108"/>
      <c r="H92" s="108"/>
      <c r="I92" s="119"/>
      <c r="J92" s="119"/>
      <c r="K92" s="107"/>
      <c r="L92" s="117">
        <f t="shared" ref="L92:Z92" si="27">SUM(L93)</f>
        <v>100</v>
      </c>
      <c r="M92" s="117">
        <f t="shared" si="27"/>
        <v>100</v>
      </c>
      <c r="N92" s="117">
        <f t="shared" si="27"/>
        <v>0</v>
      </c>
      <c r="O92" s="117">
        <f t="shared" si="27"/>
        <v>100</v>
      </c>
      <c r="P92" s="117">
        <f t="shared" si="27"/>
        <v>0</v>
      </c>
      <c r="Q92" s="117">
        <f t="shared" si="27"/>
        <v>0</v>
      </c>
      <c r="R92" s="117">
        <f t="shared" si="27"/>
        <v>0</v>
      </c>
      <c r="S92" s="117">
        <f t="shared" si="27"/>
        <v>0</v>
      </c>
      <c r="T92" s="117">
        <f t="shared" si="27"/>
        <v>0</v>
      </c>
      <c r="U92" s="117">
        <f t="shared" si="27"/>
        <v>0</v>
      </c>
      <c r="V92" s="117">
        <f t="shared" si="27"/>
        <v>0</v>
      </c>
      <c r="W92" s="117">
        <f t="shared" si="27"/>
        <v>0</v>
      </c>
      <c r="X92" s="117">
        <f t="shared" si="27"/>
        <v>0</v>
      </c>
      <c r="Y92" s="117">
        <f t="shared" si="27"/>
        <v>0</v>
      </c>
      <c r="Z92" s="117">
        <f t="shared" si="27"/>
        <v>0</v>
      </c>
      <c r="AA92" s="117"/>
      <c r="AB92" s="117"/>
      <c r="AC92" s="122"/>
    </row>
    <row r="93" s="6" customFormat="1" ht="116" hidden="1" customHeight="1" spans="1:29">
      <c r="A93" s="86">
        <v>1</v>
      </c>
      <c r="B93" s="86" t="s">
        <v>205</v>
      </c>
      <c r="C93" s="86" t="s">
        <v>318</v>
      </c>
      <c r="D93" s="86" t="s">
        <v>205</v>
      </c>
      <c r="E93" s="57" t="s">
        <v>319</v>
      </c>
      <c r="F93" s="106" t="s">
        <v>49</v>
      </c>
      <c r="G93" s="59" t="s">
        <v>209</v>
      </c>
      <c r="H93" s="109" t="s">
        <v>210</v>
      </c>
      <c r="I93" s="115">
        <v>44986</v>
      </c>
      <c r="J93" s="115">
        <v>45291</v>
      </c>
      <c r="K93" s="106" t="s">
        <v>320</v>
      </c>
      <c r="L93" s="57">
        <v>100</v>
      </c>
      <c r="M93" s="57">
        <v>100</v>
      </c>
      <c r="N93" s="57">
        <v>0</v>
      </c>
      <c r="O93" s="57">
        <v>100</v>
      </c>
      <c r="P93" s="57">
        <v>0</v>
      </c>
      <c r="Q93" s="57">
        <v>0</v>
      </c>
      <c r="R93" s="57">
        <v>0</v>
      </c>
      <c r="S93" s="57">
        <v>0</v>
      </c>
      <c r="T93" s="57">
        <v>0</v>
      </c>
      <c r="U93" s="57">
        <v>0</v>
      </c>
      <c r="V93" s="57">
        <v>0</v>
      </c>
      <c r="W93" s="57">
        <v>0</v>
      </c>
      <c r="X93" s="57">
        <v>0</v>
      </c>
      <c r="Y93" s="57">
        <v>0</v>
      </c>
      <c r="Z93" s="57">
        <v>0</v>
      </c>
      <c r="AA93" s="57"/>
      <c r="AB93" s="57"/>
      <c r="AC93" s="124"/>
    </row>
    <row r="94" s="5" customFormat="1" ht="42" hidden="1" customHeight="1" spans="1:29">
      <c r="A94" s="43" t="s">
        <v>321</v>
      </c>
      <c r="B94" s="43"/>
      <c r="C94" s="43"/>
      <c r="D94" s="43"/>
      <c r="E94" s="45">
        <f>E95+E110+E113+E116+E130+E133+E134</f>
        <v>33</v>
      </c>
      <c r="F94" s="45"/>
      <c r="G94" s="45"/>
      <c r="H94" s="45"/>
      <c r="I94" s="45"/>
      <c r="J94" s="45"/>
      <c r="K94" s="45"/>
      <c r="L94" s="44">
        <f t="shared" ref="L94:Z94" si="28">L95+L110+L113+L116+L130+L133+L134</f>
        <v>25958.98569</v>
      </c>
      <c r="M94" s="44">
        <f t="shared" si="28"/>
        <v>25958.990184</v>
      </c>
      <c r="N94" s="44">
        <f t="shared" si="28"/>
        <v>19012.10569</v>
      </c>
      <c r="O94" s="44">
        <f t="shared" si="28"/>
        <v>3536.56</v>
      </c>
      <c r="P94" s="44">
        <f t="shared" si="28"/>
        <v>1000</v>
      </c>
      <c r="Q94" s="44">
        <f t="shared" si="28"/>
        <v>2410.32</v>
      </c>
      <c r="R94" s="44">
        <f t="shared" si="28"/>
        <v>0</v>
      </c>
      <c r="S94" s="44">
        <f t="shared" si="28"/>
        <v>0</v>
      </c>
      <c r="T94" s="44">
        <f t="shared" si="28"/>
        <v>0</v>
      </c>
      <c r="U94" s="44">
        <f t="shared" si="28"/>
        <v>0</v>
      </c>
      <c r="V94" s="44">
        <f t="shared" si="28"/>
        <v>724.17</v>
      </c>
      <c r="W94" s="44">
        <f t="shared" si="28"/>
        <v>3990</v>
      </c>
      <c r="X94" s="44">
        <f t="shared" si="28"/>
        <v>17492</v>
      </c>
      <c r="Y94" s="44">
        <f t="shared" si="28"/>
        <v>745</v>
      </c>
      <c r="Z94" s="44">
        <f t="shared" si="28"/>
        <v>2866</v>
      </c>
      <c r="AA94" s="44"/>
      <c r="AB94" s="44"/>
      <c r="AC94" s="100"/>
    </row>
    <row r="95" s="5" customFormat="1" ht="42" hidden="1" customHeight="1" spans="1:29">
      <c r="A95" s="46" t="s">
        <v>38</v>
      </c>
      <c r="B95" s="46"/>
      <c r="C95" s="46"/>
      <c r="D95" s="46"/>
      <c r="E95" s="46">
        <v>14</v>
      </c>
      <c r="F95" s="46"/>
      <c r="G95" s="47"/>
      <c r="H95" s="47"/>
      <c r="I95" s="78"/>
      <c r="J95" s="78"/>
      <c r="K95" s="46"/>
      <c r="L95" s="79">
        <f t="shared" ref="L95:Z95" si="29">SUM(L96:L109)</f>
        <v>11287.43</v>
      </c>
      <c r="M95" s="79">
        <f t="shared" si="29"/>
        <v>11287.434494</v>
      </c>
      <c r="N95" s="79">
        <f t="shared" si="29"/>
        <v>9267.37</v>
      </c>
      <c r="O95" s="79">
        <f t="shared" si="29"/>
        <v>1135.56</v>
      </c>
      <c r="P95" s="79">
        <f t="shared" si="29"/>
        <v>516.14</v>
      </c>
      <c r="Q95" s="79">
        <f t="shared" si="29"/>
        <v>368.36</v>
      </c>
      <c r="R95" s="79">
        <f t="shared" si="29"/>
        <v>0</v>
      </c>
      <c r="S95" s="79">
        <f t="shared" si="29"/>
        <v>0</v>
      </c>
      <c r="T95" s="79">
        <f t="shared" si="29"/>
        <v>0</v>
      </c>
      <c r="U95" s="79">
        <f t="shared" si="29"/>
        <v>0</v>
      </c>
      <c r="V95" s="79">
        <f t="shared" si="29"/>
        <v>724.17</v>
      </c>
      <c r="W95" s="79">
        <f t="shared" si="29"/>
        <v>2898</v>
      </c>
      <c r="X95" s="79">
        <f t="shared" si="29"/>
        <v>12592</v>
      </c>
      <c r="Y95" s="79">
        <f t="shared" si="29"/>
        <v>547</v>
      </c>
      <c r="Z95" s="79">
        <f t="shared" si="29"/>
        <v>2176</v>
      </c>
      <c r="AA95" s="79"/>
      <c r="AB95" s="79"/>
      <c r="AC95" s="101"/>
    </row>
    <row r="96" s="14" customFormat="1" ht="86" hidden="1" customHeight="1" spans="1:29">
      <c r="A96" s="111">
        <v>1</v>
      </c>
      <c r="B96" s="63" t="s">
        <v>321</v>
      </c>
      <c r="C96" s="62" t="s">
        <v>322</v>
      </c>
      <c r="D96" s="62" t="s">
        <v>323</v>
      </c>
      <c r="E96" s="62" t="s">
        <v>324</v>
      </c>
      <c r="F96" s="62" t="s">
        <v>49</v>
      </c>
      <c r="G96" s="80" t="s">
        <v>325</v>
      </c>
      <c r="H96" s="80" t="s">
        <v>326</v>
      </c>
      <c r="I96" s="80">
        <v>2023.03</v>
      </c>
      <c r="J96" s="80">
        <v>2023.12</v>
      </c>
      <c r="K96" s="80" t="s">
        <v>327</v>
      </c>
      <c r="L96" s="120">
        <f t="shared" ref="L96:L109" si="30">N96+O96+P96+Q96</f>
        <v>599.98</v>
      </c>
      <c r="M96" s="120">
        <v>599.98</v>
      </c>
      <c r="N96" s="120">
        <v>217.99</v>
      </c>
      <c r="O96" s="120">
        <v>240</v>
      </c>
      <c r="P96" s="121">
        <v>71.6</v>
      </c>
      <c r="Q96" s="120">
        <v>70.39</v>
      </c>
      <c r="R96" s="120">
        <v>0</v>
      </c>
      <c r="S96" s="120">
        <v>0</v>
      </c>
      <c r="T96" s="120">
        <v>0</v>
      </c>
      <c r="U96" s="120">
        <v>0</v>
      </c>
      <c r="V96" s="120">
        <v>16.15</v>
      </c>
      <c r="W96" s="120">
        <v>77</v>
      </c>
      <c r="X96" s="120">
        <v>323</v>
      </c>
      <c r="Y96" s="120">
        <v>54</v>
      </c>
      <c r="Z96" s="120">
        <v>222</v>
      </c>
      <c r="AA96" s="120"/>
      <c r="AB96" s="120"/>
      <c r="AC96" s="62"/>
    </row>
    <row r="97" s="15" customFormat="1" ht="86" hidden="1" customHeight="1" spans="1:29">
      <c r="A97" s="111">
        <v>2</v>
      </c>
      <c r="B97" s="63" t="s">
        <v>321</v>
      </c>
      <c r="C97" s="56" t="s">
        <v>328</v>
      </c>
      <c r="D97" s="56" t="s">
        <v>329</v>
      </c>
      <c r="E97" s="56" t="s">
        <v>330</v>
      </c>
      <c r="F97" s="62" t="s">
        <v>49</v>
      </c>
      <c r="G97" s="80" t="s">
        <v>325</v>
      </c>
      <c r="H97" s="80" t="s">
        <v>331</v>
      </c>
      <c r="I97" s="80">
        <v>2023.04</v>
      </c>
      <c r="J97" s="80">
        <v>2023.12</v>
      </c>
      <c r="K97" s="80" t="s">
        <v>332</v>
      </c>
      <c r="L97" s="120">
        <f t="shared" si="30"/>
        <v>371.95</v>
      </c>
      <c r="M97" s="120">
        <v>371.95</v>
      </c>
      <c r="N97" s="120">
        <v>371.95</v>
      </c>
      <c r="O97" s="120">
        <v>0</v>
      </c>
      <c r="P97" s="120">
        <v>0</v>
      </c>
      <c r="Q97" s="120">
        <v>0</v>
      </c>
      <c r="R97" s="120">
        <v>0</v>
      </c>
      <c r="S97" s="120">
        <v>0</v>
      </c>
      <c r="T97" s="120">
        <v>0</v>
      </c>
      <c r="U97" s="120">
        <v>0</v>
      </c>
      <c r="V97" s="120">
        <v>13.5</v>
      </c>
      <c r="W97" s="120">
        <v>142</v>
      </c>
      <c r="X97" s="120">
        <v>620</v>
      </c>
      <c r="Y97" s="120">
        <v>24</v>
      </c>
      <c r="Z97" s="120">
        <v>84</v>
      </c>
      <c r="AA97" s="120"/>
      <c r="AB97" s="120"/>
      <c r="AC97" s="62"/>
    </row>
    <row r="98" s="15" customFormat="1" ht="86" hidden="1" customHeight="1" spans="1:29">
      <c r="A98" s="111">
        <v>3</v>
      </c>
      <c r="B98" s="63" t="s">
        <v>321</v>
      </c>
      <c r="C98" s="62" t="s">
        <v>333</v>
      </c>
      <c r="D98" s="62" t="s">
        <v>334</v>
      </c>
      <c r="E98" s="62" t="s">
        <v>335</v>
      </c>
      <c r="F98" s="62" t="s">
        <v>49</v>
      </c>
      <c r="G98" s="80" t="s">
        <v>325</v>
      </c>
      <c r="H98" s="80" t="s">
        <v>336</v>
      </c>
      <c r="I98" s="80">
        <v>2023.04</v>
      </c>
      <c r="J98" s="80">
        <v>2023.12</v>
      </c>
      <c r="K98" s="80" t="s">
        <v>337</v>
      </c>
      <c r="L98" s="120">
        <f t="shared" si="30"/>
        <v>419.86</v>
      </c>
      <c r="M98" s="120">
        <v>419.86</v>
      </c>
      <c r="N98" s="120">
        <v>419.86</v>
      </c>
      <c r="O98" s="120">
        <v>0</v>
      </c>
      <c r="P98" s="120">
        <v>0</v>
      </c>
      <c r="Q98" s="120">
        <v>0</v>
      </c>
      <c r="R98" s="120">
        <v>0</v>
      </c>
      <c r="S98" s="120">
        <v>0</v>
      </c>
      <c r="T98" s="120">
        <v>0</v>
      </c>
      <c r="U98" s="120">
        <v>0</v>
      </c>
      <c r="V98" s="120">
        <v>11.75</v>
      </c>
      <c r="W98" s="120">
        <v>47</v>
      </c>
      <c r="X98" s="120">
        <v>193</v>
      </c>
      <c r="Y98" s="120">
        <v>7</v>
      </c>
      <c r="Z98" s="120">
        <v>16</v>
      </c>
      <c r="AA98" s="120"/>
      <c r="AB98" s="120"/>
      <c r="AC98" s="62"/>
    </row>
    <row r="99" s="15" customFormat="1" ht="86" hidden="1" customHeight="1" spans="1:29">
      <c r="A99" s="111">
        <v>4</v>
      </c>
      <c r="B99" s="63" t="s">
        <v>321</v>
      </c>
      <c r="C99" s="56" t="s">
        <v>338</v>
      </c>
      <c r="D99" s="56" t="s">
        <v>339</v>
      </c>
      <c r="E99" s="56" t="s">
        <v>340</v>
      </c>
      <c r="F99" s="62" t="s">
        <v>49</v>
      </c>
      <c r="G99" s="80" t="s">
        <v>325</v>
      </c>
      <c r="H99" s="80" t="s">
        <v>336</v>
      </c>
      <c r="I99" s="80">
        <v>2023.04</v>
      </c>
      <c r="J99" s="80">
        <v>2023.12</v>
      </c>
      <c r="K99" s="80" t="s">
        <v>341</v>
      </c>
      <c r="L99" s="120">
        <f t="shared" si="30"/>
        <v>108.25</v>
      </c>
      <c r="M99" s="120">
        <v>108.25</v>
      </c>
      <c r="N99" s="120">
        <v>108.25</v>
      </c>
      <c r="O99" s="120">
        <v>0</v>
      </c>
      <c r="P99" s="120">
        <v>0</v>
      </c>
      <c r="Q99" s="120">
        <v>0</v>
      </c>
      <c r="R99" s="120">
        <v>0</v>
      </c>
      <c r="S99" s="120">
        <v>0</v>
      </c>
      <c r="T99" s="120">
        <v>0</v>
      </c>
      <c r="U99" s="120">
        <v>0</v>
      </c>
      <c r="V99" s="120">
        <v>4</v>
      </c>
      <c r="W99" s="120">
        <v>59</v>
      </c>
      <c r="X99" s="120">
        <v>190</v>
      </c>
      <c r="Y99" s="120">
        <v>12</v>
      </c>
      <c r="Z99" s="120">
        <v>38</v>
      </c>
      <c r="AA99" s="120"/>
      <c r="AB99" s="120"/>
      <c r="AC99" s="62"/>
    </row>
    <row r="100" s="14" customFormat="1" ht="86" hidden="1" customHeight="1" spans="1:29">
      <c r="A100" s="111">
        <v>5</v>
      </c>
      <c r="B100" s="63" t="s">
        <v>321</v>
      </c>
      <c r="C100" s="112" t="s">
        <v>342</v>
      </c>
      <c r="D100" s="62" t="s">
        <v>343</v>
      </c>
      <c r="E100" s="62" t="s">
        <v>344</v>
      </c>
      <c r="F100" s="62" t="s">
        <v>49</v>
      </c>
      <c r="G100" s="80" t="s">
        <v>325</v>
      </c>
      <c r="H100" s="80" t="s">
        <v>345</v>
      </c>
      <c r="I100" s="80">
        <v>2023.03</v>
      </c>
      <c r="J100" s="80">
        <v>2023.12</v>
      </c>
      <c r="K100" s="80" t="s">
        <v>346</v>
      </c>
      <c r="L100" s="120">
        <f t="shared" si="30"/>
        <v>1499.87</v>
      </c>
      <c r="M100" s="120">
        <v>1499.87</v>
      </c>
      <c r="N100" s="120">
        <v>1438.33</v>
      </c>
      <c r="O100" s="120">
        <v>50</v>
      </c>
      <c r="P100" s="121">
        <v>11.54</v>
      </c>
      <c r="Q100" s="120">
        <v>0</v>
      </c>
      <c r="R100" s="120">
        <v>0</v>
      </c>
      <c r="S100" s="120">
        <v>0</v>
      </c>
      <c r="T100" s="120">
        <v>0</v>
      </c>
      <c r="U100" s="120">
        <v>0</v>
      </c>
      <c r="V100" s="120">
        <v>50</v>
      </c>
      <c r="W100" s="120">
        <v>67</v>
      </c>
      <c r="X100" s="120">
        <v>324</v>
      </c>
      <c r="Y100" s="120">
        <v>12</v>
      </c>
      <c r="Z100" s="120">
        <v>40</v>
      </c>
      <c r="AA100" s="120"/>
      <c r="AB100" s="120"/>
      <c r="AC100" s="62"/>
    </row>
    <row r="101" s="15" customFormat="1" ht="86" hidden="1" customHeight="1" spans="1:29">
      <c r="A101" s="111">
        <v>6</v>
      </c>
      <c r="B101" s="63" t="s">
        <v>321</v>
      </c>
      <c r="C101" s="56" t="s">
        <v>347</v>
      </c>
      <c r="D101" s="56" t="s">
        <v>348</v>
      </c>
      <c r="E101" s="62" t="s">
        <v>349</v>
      </c>
      <c r="F101" s="62" t="s">
        <v>49</v>
      </c>
      <c r="G101" s="80" t="s">
        <v>325</v>
      </c>
      <c r="H101" s="80" t="s">
        <v>336</v>
      </c>
      <c r="I101" s="80">
        <v>2023.04</v>
      </c>
      <c r="J101" s="80">
        <v>2023.06</v>
      </c>
      <c r="K101" s="80" t="s">
        <v>350</v>
      </c>
      <c r="L101" s="120">
        <f t="shared" si="30"/>
        <v>199</v>
      </c>
      <c r="M101" s="120">
        <v>199</v>
      </c>
      <c r="N101" s="120">
        <v>199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6.37</v>
      </c>
      <c r="W101" s="120">
        <v>91</v>
      </c>
      <c r="X101" s="120">
        <v>439</v>
      </c>
      <c r="Y101" s="120">
        <v>13</v>
      </c>
      <c r="Z101" s="120">
        <v>46</v>
      </c>
      <c r="AA101" s="120"/>
      <c r="AB101" s="120"/>
      <c r="AC101" s="62"/>
    </row>
    <row r="102" s="14" customFormat="1" ht="86" hidden="1" customHeight="1" spans="1:29">
      <c r="A102" s="111">
        <v>7</v>
      </c>
      <c r="B102" s="63" t="s">
        <v>321</v>
      </c>
      <c r="C102" s="56" t="s">
        <v>351</v>
      </c>
      <c r="D102" s="56" t="s">
        <v>352</v>
      </c>
      <c r="E102" s="56" t="s">
        <v>353</v>
      </c>
      <c r="F102" s="62" t="s">
        <v>49</v>
      </c>
      <c r="G102" s="80" t="s">
        <v>325</v>
      </c>
      <c r="H102" s="80" t="s">
        <v>354</v>
      </c>
      <c r="I102" s="80">
        <v>2023.04</v>
      </c>
      <c r="J102" s="80">
        <v>2023.06</v>
      </c>
      <c r="K102" s="80" t="s">
        <v>355</v>
      </c>
      <c r="L102" s="120">
        <f t="shared" si="30"/>
        <v>169.91</v>
      </c>
      <c r="M102" s="120">
        <v>169.91</v>
      </c>
      <c r="N102" s="120">
        <v>169.91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4.8</v>
      </c>
      <c r="W102" s="120">
        <v>24</v>
      </c>
      <c r="X102" s="120">
        <v>125</v>
      </c>
      <c r="Y102" s="120">
        <v>4</v>
      </c>
      <c r="Z102" s="120">
        <v>8</v>
      </c>
      <c r="AA102" s="120"/>
      <c r="AB102" s="120"/>
      <c r="AC102" s="62"/>
    </row>
    <row r="103" s="14" customFormat="1" ht="86" hidden="1" customHeight="1" spans="1:29">
      <c r="A103" s="111">
        <v>8</v>
      </c>
      <c r="B103" s="63" t="s">
        <v>321</v>
      </c>
      <c r="C103" s="56" t="s">
        <v>356</v>
      </c>
      <c r="D103" s="56" t="s">
        <v>357</v>
      </c>
      <c r="E103" s="56" t="s">
        <v>358</v>
      </c>
      <c r="F103" s="62" t="s">
        <v>49</v>
      </c>
      <c r="G103" s="80" t="s">
        <v>325</v>
      </c>
      <c r="H103" s="80" t="s">
        <v>354</v>
      </c>
      <c r="I103" s="80">
        <v>2023.04</v>
      </c>
      <c r="J103" s="80">
        <v>2023.06</v>
      </c>
      <c r="K103" s="80" t="s">
        <v>359</v>
      </c>
      <c r="L103" s="120">
        <f t="shared" si="30"/>
        <v>289.99</v>
      </c>
      <c r="M103" s="120">
        <v>289.99</v>
      </c>
      <c r="N103" s="120">
        <v>289.99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6.6</v>
      </c>
      <c r="W103" s="120">
        <v>21</v>
      </c>
      <c r="X103" s="120">
        <v>127</v>
      </c>
      <c r="Y103" s="120">
        <v>3</v>
      </c>
      <c r="Z103" s="120">
        <v>13</v>
      </c>
      <c r="AA103" s="120"/>
      <c r="AB103" s="120"/>
      <c r="AC103" s="62"/>
    </row>
    <row r="104" s="15" customFormat="1" ht="173" hidden="1" customHeight="1" spans="1:29">
      <c r="A104" s="111">
        <v>9</v>
      </c>
      <c r="B104" s="63" t="s">
        <v>321</v>
      </c>
      <c r="C104" s="56" t="s">
        <v>360</v>
      </c>
      <c r="D104" s="56" t="s">
        <v>361</v>
      </c>
      <c r="E104" s="62" t="s">
        <v>362</v>
      </c>
      <c r="F104" s="62" t="s">
        <v>49</v>
      </c>
      <c r="G104" s="80" t="s">
        <v>325</v>
      </c>
      <c r="H104" s="80" t="s">
        <v>336</v>
      </c>
      <c r="I104" s="80">
        <v>2023.04</v>
      </c>
      <c r="J104" s="80">
        <v>2023.12</v>
      </c>
      <c r="K104" s="80" t="s">
        <v>363</v>
      </c>
      <c r="L104" s="120">
        <f t="shared" si="30"/>
        <v>1799.53</v>
      </c>
      <c r="M104" s="120">
        <v>1799.53</v>
      </c>
      <c r="N104" s="120">
        <v>1454</v>
      </c>
      <c r="O104" s="120">
        <v>196</v>
      </c>
      <c r="P104" s="120">
        <v>70</v>
      </c>
      <c r="Q104" s="120">
        <v>79.53</v>
      </c>
      <c r="R104" s="120">
        <v>0</v>
      </c>
      <c r="S104" s="120">
        <v>0</v>
      </c>
      <c r="T104" s="120">
        <v>0</v>
      </c>
      <c r="U104" s="120">
        <v>0</v>
      </c>
      <c r="V104" s="120">
        <v>60</v>
      </c>
      <c r="W104" s="120">
        <v>98</v>
      </c>
      <c r="X104" s="120">
        <v>636</v>
      </c>
      <c r="Y104" s="120">
        <v>0</v>
      </c>
      <c r="Z104" s="120">
        <v>0</v>
      </c>
      <c r="AA104" s="120"/>
      <c r="AB104" s="120"/>
      <c r="AC104" s="62"/>
    </row>
    <row r="105" s="14" customFormat="1" ht="86" hidden="1" customHeight="1" spans="1:29">
      <c r="A105" s="111">
        <v>10</v>
      </c>
      <c r="B105" s="63" t="s">
        <v>321</v>
      </c>
      <c r="C105" s="112" t="s">
        <v>364</v>
      </c>
      <c r="D105" s="56" t="s">
        <v>365</v>
      </c>
      <c r="E105" s="62" t="s">
        <v>366</v>
      </c>
      <c r="F105" s="62" t="s">
        <v>49</v>
      </c>
      <c r="G105" s="80" t="s">
        <v>325</v>
      </c>
      <c r="H105" s="80" t="s">
        <v>367</v>
      </c>
      <c r="I105" s="80">
        <v>2023.04</v>
      </c>
      <c r="J105" s="80">
        <v>2023.09</v>
      </c>
      <c r="K105" s="80" t="s">
        <v>368</v>
      </c>
      <c r="L105" s="120">
        <f t="shared" si="30"/>
        <v>1800</v>
      </c>
      <c r="M105" s="120">
        <v>1800</v>
      </c>
      <c r="N105" s="120">
        <v>1500</v>
      </c>
      <c r="O105" s="120">
        <v>228</v>
      </c>
      <c r="P105" s="120">
        <v>72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100</v>
      </c>
      <c r="W105" s="120">
        <v>902</v>
      </c>
      <c r="X105" s="120">
        <v>4126</v>
      </c>
      <c r="Y105" s="120">
        <v>169</v>
      </c>
      <c r="Z105" s="120">
        <v>645</v>
      </c>
      <c r="AA105" s="120"/>
      <c r="AB105" s="120"/>
      <c r="AC105" s="62"/>
    </row>
    <row r="106" s="15" customFormat="1" ht="86" hidden="1" customHeight="1" spans="1:29">
      <c r="A106" s="111">
        <v>11</v>
      </c>
      <c r="B106" s="63" t="s">
        <v>321</v>
      </c>
      <c r="C106" s="62" t="s">
        <v>369</v>
      </c>
      <c r="D106" s="62" t="s">
        <v>370</v>
      </c>
      <c r="E106" s="62" t="s">
        <v>371</v>
      </c>
      <c r="F106" s="62" t="s">
        <v>49</v>
      </c>
      <c r="G106" s="80" t="s">
        <v>325</v>
      </c>
      <c r="H106" s="80" t="s">
        <v>372</v>
      </c>
      <c r="I106" s="80">
        <v>2023.04</v>
      </c>
      <c r="J106" s="80">
        <v>2023.06</v>
      </c>
      <c r="K106" s="80" t="s">
        <v>373</v>
      </c>
      <c r="L106" s="120">
        <f t="shared" si="30"/>
        <v>429.52</v>
      </c>
      <c r="M106" s="120">
        <v>429.524494</v>
      </c>
      <c r="N106" s="120">
        <v>429.52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43</v>
      </c>
      <c r="W106" s="120">
        <v>902</v>
      </c>
      <c r="X106" s="120">
        <v>4126</v>
      </c>
      <c r="Y106" s="120">
        <v>169</v>
      </c>
      <c r="Z106" s="120">
        <v>645</v>
      </c>
      <c r="AA106" s="120"/>
      <c r="AB106" s="120"/>
      <c r="AC106" s="62"/>
    </row>
    <row r="107" s="14" customFormat="1" ht="86" hidden="1" customHeight="1" spans="1:29">
      <c r="A107" s="111">
        <v>12</v>
      </c>
      <c r="B107" s="63" t="s">
        <v>321</v>
      </c>
      <c r="C107" s="56" t="s">
        <v>374</v>
      </c>
      <c r="D107" s="56" t="s">
        <v>375</v>
      </c>
      <c r="E107" s="56" t="s">
        <v>376</v>
      </c>
      <c r="F107" s="62" t="s">
        <v>49</v>
      </c>
      <c r="G107" s="80" t="s">
        <v>325</v>
      </c>
      <c r="H107" s="80" t="s">
        <v>377</v>
      </c>
      <c r="I107" s="80">
        <v>2023.04</v>
      </c>
      <c r="J107" s="80">
        <v>2023.12</v>
      </c>
      <c r="K107" s="80" t="s">
        <v>378</v>
      </c>
      <c r="L107" s="120">
        <f t="shared" si="30"/>
        <v>1600</v>
      </c>
      <c r="M107" s="120">
        <v>1600</v>
      </c>
      <c r="N107" s="120">
        <v>780</v>
      </c>
      <c r="O107" s="120">
        <v>361.56</v>
      </c>
      <c r="P107" s="120">
        <v>240</v>
      </c>
      <c r="Q107" s="120">
        <v>218.44</v>
      </c>
      <c r="R107" s="120">
        <v>0</v>
      </c>
      <c r="S107" s="120">
        <v>0</v>
      </c>
      <c r="T107" s="120">
        <v>0</v>
      </c>
      <c r="U107" s="120">
        <v>0</v>
      </c>
      <c r="V107" s="120">
        <v>40</v>
      </c>
      <c r="W107" s="120">
        <v>200</v>
      </c>
      <c r="X107" s="120">
        <v>925</v>
      </c>
      <c r="Y107" s="120">
        <v>34</v>
      </c>
      <c r="Z107" s="120">
        <v>126</v>
      </c>
      <c r="AA107" s="120"/>
      <c r="AB107" s="120"/>
      <c r="AC107" s="62"/>
    </row>
    <row r="108" s="15" customFormat="1" ht="86" hidden="1" customHeight="1" spans="1:29">
      <c r="A108" s="111">
        <v>13</v>
      </c>
      <c r="B108" s="63" t="s">
        <v>321</v>
      </c>
      <c r="C108" s="56" t="s">
        <v>379</v>
      </c>
      <c r="D108" s="56" t="s">
        <v>380</v>
      </c>
      <c r="E108" s="62" t="s">
        <v>381</v>
      </c>
      <c r="F108" s="62" t="s">
        <v>49</v>
      </c>
      <c r="G108" s="80" t="s">
        <v>325</v>
      </c>
      <c r="H108" s="80" t="s">
        <v>336</v>
      </c>
      <c r="I108" s="80">
        <v>2023.04</v>
      </c>
      <c r="J108" s="80">
        <v>2023.09</v>
      </c>
      <c r="K108" s="80" t="s">
        <v>382</v>
      </c>
      <c r="L108" s="120">
        <f t="shared" si="30"/>
        <v>299.57</v>
      </c>
      <c r="M108" s="120">
        <v>299.57</v>
      </c>
      <c r="N108" s="120">
        <v>239.57</v>
      </c>
      <c r="O108" s="120">
        <v>60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8</v>
      </c>
      <c r="W108" s="120">
        <v>68</v>
      </c>
      <c r="X108" s="120">
        <v>438</v>
      </c>
      <c r="Y108" s="120">
        <v>46</v>
      </c>
      <c r="Z108" s="120">
        <v>293</v>
      </c>
      <c r="AA108" s="120"/>
      <c r="AB108" s="120"/>
      <c r="AC108" s="62"/>
    </row>
    <row r="109" s="14" customFormat="1" ht="101" hidden="1" customHeight="1" spans="1:29">
      <c r="A109" s="111">
        <v>14</v>
      </c>
      <c r="B109" s="63" t="s">
        <v>383</v>
      </c>
      <c r="C109" s="56" t="s">
        <v>384</v>
      </c>
      <c r="D109" s="56" t="s">
        <v>384</v>
      </c>
      <c r="E109" s="62" t="s">
        <v>385</v>
      </c>
      <c r="F109" s="62" t="s">
        <v>49</v>
      </c>
      <c r="G109" s="80" t="s">
        <v>386</v>
      </c>
      <c r="H109" s="80" t="s">
        <v>387</v>
      </c>
      <c r="I109" s="80">
        <v>2023.03</v>
      </c>
      <c r="J109" s="80">
        <v>2023.09</v>
      </c>
      <c r="K109" s="80" t="s">
        <v>388</v>
      </c>
      <c r="L109" s="120">
        <f t="shared" si="30"/>
        <v>1700</v>
      </c>
      <c r="M109" s="120">
        <v>1700</v>
      </c>
      <c r="N109" s="120">
        <v>1649</v>
      </c>
      <c r="O109" s="120">
        <v>0</v>
      </c>
      <c r="P109" s="120">
        <v>51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360</v>
      </c>
      <c r="W109" s="120">
        <v>200</v>
      </c>
      <c r="X109" s="120">
        <v>0</v>
      </c>
      <c r="Y109" s="120">
        <v>0</v>
      </c>
      <c r="Z109" s="120">
        <v>0</v>
      </c>
      <c r="AA109" s="120"/>
      <c r="AB109" s="120"/>
      <c r="AC109" s="62"/>
    </row>
    <row r="110" s="5" customFormat="1" ht="42" hidden="1" customHeight="1" spans="1:29">
      <c r="A110" s="46" t="s">
        <v>39</v>
      </c>
      <c r="B110" s="46"/>
      <c r="C110" s="46"/>
      <c r="D110" s="46"/>
      <c r="E110" s="46">
        <v>2</v>
      </c>
      <c r="F110" s="46"/>
      <c r="G110" s="47"/>
      <c r="H110" s="47"/>
      <c r="I110" s="78"/>
      <c r="J110" s="78"/>
      <c r="K110" s="46"/>
      <c r="L110" s="79">
        <f t="shared" ref="L110:Z110" si="31">SUM(L111:L112)</f>
        <v>1664.42</v>
      </c>
      <c r="M110" s="79">
        <f t="shared" si="31"/>
        <v>1664.42</v>
      </c>
      <c r="N110" s="79">
        <f t="shared" si="31"/>
        <v>1020</v>
      </c>
      <c r="O110" s="79">
        <f t="shared" si="31"/>
        <v>305</v>
      </c>
      <c r="P110" s="79">
        <f t="shared" si="31"/>
        <v>160</v>
      </c>
      <c r="Q110" s="79">
        <f t="shared" si="31"/>
        <v>179.42</v>
      </c>
      <c r="R110" s="79">
        <f t="shared" si="31"/>
        <v>0</v>
      </c>
      <c r="S110" s="79">
        <f t="shared" si="31"/>
        <v>0</v>
      </c>
      <c r="T110" s="79">
        <f t="shared" si="31"/>
        <v>0</v>
      </c>
      <c r="U110" s="79">
        <f t="shared" si="31"/>
        <v>0</v>
      </c>
      <c r="V110" s="79">
        <f t="shared" si="31"/>
        <v>0</v>
      </c>
      <c r="W110" s="79">
        <f t="shared" si="31"/>
        <v>97</v>
      </c>
      <c r="X110" s="79">
        <f t="shared" si="31"/>
        <v>388</v>
      </c>
      <c r="Y110" s="79">
        <f t="shared" si="31"/>
        <v>19</v>
      </c>
      <c r="Z110" s="79">
        <f t="shared" si="31"/>
        <v>50</v>
      </c>
      <c r="AA110" s="79"/>
      <c r="AB110" s="79"/>
      <c r="AC110" s="101"/>
    </row>
    <row r="111" s="14" customFormat="1" ht="105" hidden="1" customHeight="1" spans="1:29">
      <c r="A111" s="56">
        <v>1</v>
      </c>
      <c r="B111" s="63" t="s">
        <v>321</v>
      </c>
      <c r="C111" s="56" t="s">
        <v>389</v>
      </c>
      <c r="D111" s="56" t="s">
        <v>365</v>
      </c>
      <c r="E111" s="62" t="s">
        <v>390</v>
      </c>
      <c r="F111" s="62" t="s">
        <v>49</v>
      </c>
      <c r="G111" s="80" t="s">
        <v>325</v>
      </c>
      <c r="H111" s="80" t="s">
        <v>345</v>
      </c>
      <c r="I111" s="80">
        <v>2023.03</v>
      </c>
      <c r="J111" s="80">
        <v>2023.12</v>
      </c>
      <c r="K111" s="80" t="s">
        <v>391</v>
      </c>
      <c r="L111" s="120">
        <f t="shared" ref="L111:L115" si="32">N111+O111+P111+Q111</f>
        <v>738.46</v>
      </c>
      <c r="M111" s="120">
        <v>738.46</v>
      </c>
      <c r="N111" s="120">
        <f>400+50</f>
        <v>450</v>
      </c>
      <c r="O111" s="120">
        <v>120</v>
      </c>
      <c r="P111" s="120">
        <v>80</v>
      </c>
      <c r="Q111" s="120">
        <v>88.46</v>
      </c>
      <c r="R111" s="120">
        <v>0</v>
      </c>
      <c r="S111" s="120">
        <v>0</v>
      </c>
      <c r="T111" s="120">
        <v>0</v>
      </c>
      <c r="U111" s="120">
        <v>0</v>
      </c>
      <c r="V111" s="120"/>
      <c r="W111" s="120">
        <v>37</v>
      </c>
      <c r="X111" s="120">
        <v>171</v>
      </c>
      <c r="Y111" s="120">
        <v>8</v>
      </c>
      <c r="Z111" s="120">
        <v>20</v>
      </c>
      <c r="AA111" s="120"/>
      <c r="AB111" s="120"/>
      <c r="AC111" s="62"/>
    </row>
    <row r="112" s="14" customFormat="1" ht="105" hidden="1" customHeight="1" spans="1:29">
      <c r="A112" s="56">
        <v>2</v>
      </c>
      <c r="B112" s="63" t="s">
        <v>321</v>
      </c>
      <c r="C112" s="62" t="s">
        <v>392</v>
      </c>
      <c r="D112" s="62" t="s">
        <v>393</v>
      </c>
      <c r="E112" s="62" t="s">
        <v>394</v>
      </c>
      <c r="F112" s="62" t="s">
        <v>49</v>
      </c>
      <c r="G112" s="80" t="s">
        <v>325</v>
      </c>
      <c r="H112" s="80" t="s">
        <v>345</v>
      </c>
      <c r="I112" s="80">
        <v>2023.03</v>
      </c>
      <c r="J112" s="80">
        <v>2023.12</v>
      </c>
      <c r="K112" s="80" t="s">
        <v>395</v>
      </c>
      <c r="L112" s="120">
        <f t="shared" si="32"/>
        <v>925.96</v>
      </c>
      <c r="M112" s="120">
        <v>925.96</v>
      </c>
      <c r="N112" s="120">
        <v>570</v>
      </c>
      <c r="O112" s="120">
        <v>185</v>
      </c>
      <c r="P112" s="120">
        <v>80</v>
      </c>
      <c r="Q112" s="120">
        <v>90.96</v>
      </c>
      <c r="R112" s="120">
        <v>0</v>
      </c>
      <c r="S112" s="120">
        <v>0</v>
      </c>
      <c r="T112" s="120">
        <v>0</v>
      </c>
      <c r="U112" s="120">
        <v>0</v>
      </c>
      <c r="V112" s="120"/>
      <c r="W112" s="120">
        <v>60</v>
      </c>
      <c r="X112" s="120">
        <v>217</v>
      </c>
      <c r="Y112" s="120">
        <v>11</v>
      </c>
      <c r="Z112" s="120">
        <v>30</v>
      </c>
      <c r="AA112" s="120"/>
      <c r="AB112" s="120"/>
      <c r="AC112" s="62"/>
    </row>
    <row r="113" s="5" customFormat="1" ht="42" hidden="1" customHeight="1" spans="1:29">
      <c r="A113" s="46" t="s">
        <v>40</v>
      </c>
      <c r="B113" s="46"/>
      <c r="C113" s="46"/>
      <c r="D113" s="46"/>
      <c r="E113" s="46">
        <v>2</v>
      </c>
      <c r="F113" s="46"/>
      <c r="G113" s="47"/>
      <c r="H113" s="47"/>
      <c r="I113" s="78"/>
      <c r="J113" s="78"/>
      <c r="K113" s="46"/>
      <c r="L113" s="79">
        <f t="shared" ref="L113:Z113" si="33">SUM(L114:L115)</f>
        <v>280.79</v>
      </c>
      <c r="M113" s="79">
        <f t="shared" si="33"/>
        <v>280.79</v>
      </c>
      <c r="N113" s="79">
        <f t="shared" si="33"/>
        <v>196</v>
      </c>
      <c r="O113" s="79">
        <f t="shared" si="33"/>
        <v>60</v>
      </c>
      <c r="P113" s="79">
        <f t="shared" si="33"/>
        <v>0</v>
      </c>
      <c r="Q113" s="79">
        <f t="shared" si="33"/>
        <v>24.79</v>
      </c>
      <c r="R113" s="79">
        <f t="shared" si="33"/>
        <v>0</v>
      </c>
      <c r="S113" s="79">
        <f t="shared" si="33"/>
        <v>0</v>
      </c>
      <c r="T113" s="79">
        <f t="shared" si="33"/>
        <v>0</v>
      </c>
      <c r="U113" s="79">
        <f t="shared" si="33"/>
        <v>0</v>
      </c>
      <c r="V113" s="79">
        <f t="shared" si="33"/>
        <v>0</v>
      </c>
      <c r="W113" s="79">
        <f t="shared" si="33"/>
        <v>151</v>
      </c>
      <c r="X113" s="79">
        <f t="shared" si="33"/>
        <v>802</v>
      </c>
      <c r="Y113" s="79">
        <f t="shared" si="33"/>
        <v>14</v>
      </c>
      <c r="Z113" s="79">
        <f t="shared" si="33"/>
        <v>55</v>
      </c>
      <c r="AA113" s="79"/>
      <c r="AB113" s="79"/>
      <c r="AC113" s="101"/>
    </row>
    <row r="114" s="14" customFormat="1" ht="77" hidden="1" customHeight="1" spans="1:29">
      <c r="A114" s="111">
        <v>1</v>
      </c>
      <c r="B114" s="63" t="s">
        <v>321</v>
      </c>
      <c r="C114" s="56" t="s">
        <v>396</v>
      </c>
      <c r="D114" s="56" t="s">
        <v>397</v>
      </c>
      <c r="E114" s="62" t="s">
        <v>398</v>
      </c>
      <c r="F114" s="62" t="s">
        <v>49</v>
      </c>
      <c r="G114" s="80" t="s">
        <v>325</v>
      </c>
      <c r="H114" s="80" t="s">
        <v>354</v>
      </c>
      <c r="I114" s="80">
        <v>2023.04</v>
      </c>
      <c r="J114" s="80">
        <v>2023.12</v>
      </c>
      <c r="K114" s="80" t="s">
        <v>399</v>
      </c>
      <c r="L114" s="120">
        <f t="shared" si="32"/>
        <v>200</v>
      </c>
      <c r="M114" s="120">
        <v>200</v>
      </c>
      <c r="N114" s="120">
        <v>140</v>
      </c>
      <c r="O114" s="120">
        <v>60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/>
      <c r="W114" s="120">
        <v>130</v>
      </c>
      <c r="X114" s="120">
        <v>659</v>
      </c>
      <c r="Y114" s="120">
        <v>7</v>
      </c>
      <c r="Z114" s="120">
        <v>18</v>
      </c>
      <c r="AA114" s="120"/>
      <c r="AB114" s="120"/>
      <c r="AC114" s="62"/>
    </row>
    <row r="115" s="15" customFormat="1" ht="77" hidden="1" customHeight="1" spans="1:29">
      <c r="A115" s="111">
        <v>2</v>
      </c>
      <c r="B115" s="63" t="s">
        <v>321</v>
      </c>
      <c r="C115" s="56" t="s">
        <v>400</v>
      </c>
      <c r="D115" s="56" t="s">
        <v>401</v>
      </c>
      <c r="E115" s="62" t="s">
        <v>402</v>
      </c>
      <c r="F115" s="62" t="s">
        <v>49</v>
      </c>
      <c r="G115" s="80" t="s">
        <v>325</v>
      </c>
      <c r="H115" s="80" t="s">
        <v>403</v>
      </c>
      <c r="I115" s="80">
        <v>2023.03</v>
      </c>
      <c r="J115" s="80">
        <v>2023.06</v>
      </c>
      <c r="K115" s="80" t="s">
        <v>404</v>
      </c>
      <c r="L115" s="120">
        <f t="shared" si="32"/>
        <v>80.79</v>
      </c>
      <c r="M115" s="120">
        <v>80.79</v>
      </c>
      <c r="N115" s="120">
        <v>56</v>
      </c>
      <c r="O115" s="120">
        <v>0</v>
      </c>
      <c r="P115" s="120">
        <v>0</v>
      </c>
      <c r="Q115" s="120">
        <v>24.79</v>
      </c>
      <c r="R115" s="120">
        <v>0</v>
      </c>
      <c r="S115" s="120">
        <v>0</v>
      </c>
      <c r="T115" s="120">
        <v>0</v>
      </c>
      <c r="U115" s="120">
        <v>0</v>
      </c>
      <c r="V115" s="120"/>
      <c r="W115" s="120">
        <v>21</v>
      </c>
      <c r="X115" s="120">
        <v>143</v>
      </c>
      <c r="Y115" s="120">
        <v>7</v>
      </c>
      <c r="Z115" s="120">
        <v>37</v>
      </c>
      <c r="AA115" s="120"/>
      <c r="AB115" s="120"/>
      <c r="AC115" s="62"/>
    </row>
    <row r="116" s="5" customFormat="1" ht="42" hidden="1" customHeight="1" spans="1:29">
      <c r="A116" s="46" t="s">
        <v>41</v>
      </c>
      <c r="B116" s="46"/>
      <c r="C116" s="46"/>
      <c r="D116" s="46"/>
      <c r="E116" s="46">
        <v>13</v>
      </c>
      <c r="F116" s="46"/>
      <c r="G116" s="47"/>
      <c r="H116" s="47"/>
      <c r="I116" s="78"/>
      <c r="J116" s="78"/>
      <c r="K116" s="46"/>
      <c r="L116" s="79">
        <f t="shared" ref="L116:Z116" si="34">SUM(L117:L129)</f>
        <v>11220.88</v>
      </c>
      <c r="M116" s="79">
        <f t="shared" si="34"/>
        <v>11220.88</v>
      </c>
      <c r="N116" s="79">
        <f t="shared" si="34"/>
        <v>7023.27</v>
      </c>
      <c r="O116" s="79">
        <f t="shared" si="34"/>
        <v>2036</v>
      </c>
      <c r="P116" s="79">
        <f t="shared" si="34"/>
        <v>323.86</v>
      </c>
      <c r="Q116" s="79">
        <f t="shared" si="34"/>
        <v>1837.75</v>
      </c>
      <c r="R116" s="79">
        <f t="shared" si="34"/>
        <v>0</v>
      </c>
      <c r="S116" s="79">
        <f t="shared" si="34"/>
        <v>0</v>
      </c>
      <c r="T116" s="79">
        <f t="shared" si="34"/>
        <v>0</v>
      </c>
      <c r="U116" s="79">
        <f t="shared" si="34"/>
        <v>0</v>
      </c>
      <c r="V116" s="79">
        <f t="shared" si="34"/>
        <v>0</v>
      </c>
      <c r="W116" s="79">
        <f t="shared" si="34"/>
        <v>844</v>
      </c>
      <c r="X116" s="79">
        <f t="shared" si="34"/>
        <v>3710</v>
      </c>
      <c r="Y116" s="79">
        <f t="shared" si="34"/>
        <v>165</v>
      </c>
      <c r="Z116" s="79">
        <f t="shared" si="34"/>
        <v>585</v>
      </c>
      <c r="AA116" s="79"/>
      <c r="AB116" s="79"/>
      <c r="AC116" s="101"/>
    </row>
    <row r="117" s="14" customFormat="1" ht="86" hidden="1" customHeight="1" spans="1:29">
      <c r="A117" s="113">
        <v>1</v>
      </c>
      <c r="B117" s="63" t="s">
        <v>321</v>
      </c>
      <c r="C117" s="56" t="s">
        <v>405</v>
      </c>
      <c r="D117" s="56" t="s">
        <v>352</v>
      </c>
      <c r="E117" s="62" t="s">
        <v>406</v>
      </c>
      <c r="F117" s="62" t="s">
        <v>49</v>
      </c>
      <c r="G117" s="80" t="s">
        <v>325</v>
      </c>
      <c r="H117" s="80" t="s">
        <v>354</v>
      </c>
      <c r="I117" s="80">
        <v>2023.04</v>
      </c>
      <c r="J117" s="80">
        <v>2023.12</v>
      </c>
      <c r="K117" s="80" t="s">
        <v>407</v>
      </c>
      <c r="L117" s="120">
        <f t="shared" ref="L117:L129" si="35">N117+O117+P117+Q117</f>
        <v>549.86</v>
      </c>
      <c r="M117" s="120">
        <v>549.86</v>
      </c>
      <c r="N117" s="120">
        <v>330</v>
      </c>
      <c r="O117" s="120">
        <v>173</v>
      </c>
      <c r="P117" s="121">
        <v>46.86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/>
      <c r="W117" s="120">
        <v>24</v>
      </c>
      <c r="X117" s="120">
        <v>125</v>
      </c>
      <c r="Y117" s="120">
        <v>4</v>
      </c>
      <c r="Z117" s="120">
        <v>8</v>
      </c>
      <c r="AA117" s="120"/>
      <c r="AB117" s="120"/>
      <c r="AC117" s="62"/>
    </row>
    <row r="118" s="14" customFormat="1" ht="86" hidden="1" customHeight="1" spans="1:29">
      <c r="A118" s="113">
        <v>2</v>
      </c>
      <c r="B118" s="63" t="s">
        <v>321</v>
      </c>
      <c r="C118" s="56" t="s">
        <v>408</v>
      </c>
      <c r="D118" s="56" t="s">
        <v>409</v>
      </c>
      <c r="E118" s="62" t="s">
        <v>410</v>
      </c>
      <c r="F118" s="62" t="s">
        <v>49</v>
      </c>
      <c r="G118" s="80" t="s">
        <v>325</v>
      </c>
      <c r="H118" s="80" t="s">
        <v>354</v>
      </c>
      <c r="I118" s="80">
        <v>2023.04</v>
      </c>
      <c r="J118" s="80">
        <v>2023.12</v>
      </c>
      <c r="K118" s="80" t="s">
        <v>411</v>
      </c>
      <c r="L118" s="120">
        <f t="shared" si="35"/>
        <v>347.13</v>
      </c>
      <c r="M118" s="120">
        <v>347.13</v>
      </c>
      <c r="N118" s="120">
        <v>197.13</v>
      </c>
      <c r="O118" s="120">
        <v>150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/>
      <c r="W118" s="120">
        <v>19</v>
      </c>
      <c r="X118" s="120">
        <v>78</v>
      </c>
      <c r="Y118" s="120">
        <v>4</v>
      </c>
      <c r="Z118" s="120">
        <v>12</v>
      </c>
      <c r="AA118" s="120"/>
      <c r="AB118" s="120"/>
      <c r="AC118" s="62"/>
    </row>
    <row r="119" s="14" customFormat="1" ht="86" hidden="1" customHeight="1" spans="1:29">
      <c r="A119" s="113">
        <v>3</v>
      </c>
      <c r="B119" s="63" t="s">
        <v>321</v>
      </c>
      <c r="C119" s="56" t="s">
        <v>412</v>
      </c>
      <c r="D119" s="56" t="s">
        <v>339</v>
      </c>
      <c r="E119" s="62" t="s">
        <v>413</v>
      </c>
      <c r="F119" s="62" t="s">
        <v>49</v>
      </c>
      <c r="G119" s="80" t="s">
        <v>325</v>
      </c>
      <c r="H119" s="80" t="s">
        <v>345</v>
      </c>
      <c r="I119" s="80">
        <v>2023.04</v>
      </c>
      <c r="J119" s="80">
        <v>2023.12</v>
      </c>
      <c r="K119" s="80" t="s">
        <v>414</v>
      </c>
      <c r="L119" s="120">
        <f t="shared" si="35"/>
        <v>877.34</v>
      </c>
      <c r="M119" s="120">
        <v>877.34</v>
      </c>
      <c r="N119" s="120">
        <v>640</v>
      </c>
      <c r="O119" s="120">
        <v>0</v>
      </c>
      <c r="P119" s="121">
        <v>120</v>
      </c>
      <c r="Q119" s="120">
        <v>117.34</v>
      </c>
      <c r="R119" s="120">
        <v>0</v>
      </c>
      <c r="S119" s="120">
        <v>0</v>
      </c>
      <c r="T119" s="120">
        <v>0</v>
      </c>
      <c r="U119" s="120">
        <v>0</v>
      </c>
      <c r="V119" s="120"/>
      <c r="W119" s="120">
        <v>59</v>
      </c>
      <c r="X119" s="120">
        <v>190</v>
      </c>
      <c r="Y119" s="120">
        <v>12</v>
      </c>
      <c r="Z119" s="120">
        <v>38</v>
      </c>
      <c r="AA119" s="120"/>
      <c r="AB119" s="120"/>
      <c r="AC119" s="62"/>
    </row>
    <row r="120" s="14" customFormat="1" ht="86" hidden="1" customHeight="1" spans="1:29">
      <c r="A120" s="113">
        <v>4</v>
      </c>
      <c r="B120" s="63" t="s">
        <v>321</v>
      </c>
      <c r="C120" s="56" t="s">
        <v>415</v>
      </c>
      <c r="D120" s="56" t="s">
        <v>361</v>
      </c>
      <c r="E120" s="62" t="s">
        <v>416</v>
      </c>
      <c r="F120" s="62" t="s">
        <v>49</v>
      </c>
      <c r="G120" s="80" t="s">
        <v>325</v>
      </c>
      <c r="H120" s="80" t="s">
        <v>345</v>
      </c>
      <c r="I120" s="80">
        <v>2023.04</v>
      </c>
      <c r="J120" s="80">
        <v>2023.12</v>
      </c>
      <c r="K120" s="80" t="s">
        <v>417</v>
      </c>
      <c r="L120" s="120">
        <f t="shared" si="35"/>
        <v>1196.38</v>
      </c>
      <c r="M120" s="120">
        <v>1196.38</v>
      </c>
      <c r="N120" s="120">
        <v>603.31</v>
      </c>
      <c r="O120" s="120">
        <v>278</v>
      </c>
      <c r="P120" s="121">
        <v>157</v>
      </c>
      <c r="Q120" s="120">
        <v>158.07</v>
      </c>
      <c r="R120" s="120">
        <v>0</v>
      </c>
      <c r="S120" s="120">
        <v>0</v>
      </c>
      <c r="T120" s="120">
        <v>0</v>
      </c>
      <c r="U120" s="120">
        <v>0</v>
      </c>
      <c r="V120" s="120"/>
      <c r="W120" s="120">
        <v>98</v>
      </c>
      <c r="X120" s="120">
        <v>585</v>
      </c>
      <c r="Y120" s="120">
        <v>0</v>
      </c>
      <c r="Z120" s="120">
        <v>0</v>
      </c>
      <c r="AA120" s="120"/>
      <c r="AB120" s="120"/>
      <c r="AC120" s="62"/>
    </row>
    <row r="121" s="14" customFormat="1" ht="86" hidden="1" customHeight="1" spans="1:29">
      <c r="A121" s="113">
        <v>5</v>
      </c>
      <c r="B121" s="63" t="s">
        <v>321</v>
      </c>
      <c r="C121" s="56" t="s">
        <v>418</v>
      </c>
      <c r="D121" s="56" t="s">
        <v>357</v>
      </c>
      <c r="E121" s="62" t="s">
        <v>419</v>
      </c>
      <c r="F121" s="62" t="s">
        <v>49</v>
      </c>
      <c r="G121" s="80" t="s">
        <v>325</v>
      </c>
      <c r="H121" s="80" t="s">
        <v>354</v>
      </c>
      <c r="I121" s="80">
        <v>2023.04</v>
      </c>
      <c r="J121" s="80">
        <v>2023.12</v>
      </c>
      <c r="K121" s="80" t="s">
        <v>420</v>
      </c>
      <c r="L121" s="120">
        <f t="shared" si="35"/>
        <v>449.83</v>
      </c>
      <c r="M121" s="120">
        <v>449.83</v>
      </c>
      <c r="N121" s="120">
        <v>262.83</v>
      </c>
      <c r="O121" s="120">
        <v>187</v>
      </c>
      <c r="P121" s="120">
        <v>0</v>
      </c>
      <c r="Q121" s="120">
        <v>0</v>
      </c>
      <c r="R121" s="120">
        <v>0</v>
      </c>
      <c r="S121" s="120">
        <v>0</v>
      </c>
      <c r="T121" s="120">
        <v>0</v>
      </c>
      <c r="U121" s="120">
        <v>0</v>
      </c>
      <c r="V121" s="120"/>
      <c r="W121" s="120">
        <v>22</v>
      </c>
      <c r="X121" s="120">
        <v>122</v>
      </c>
      <c r="Y121" s="120">
        <v>3</v>
      </c>
      <c r="Z121" s="120">
        <v>13</v>
      </c>
      <c r="AA121" s="120"/>
      <c r="AB121" s="120"/>
      <c r="AC121" s="62"/>
    </row>
    <row r="122" s="14" customFormat="1" ht="86" hidden="1" customHeight="1" spans="1:29">
      <c r="A122" s="113">
        <v>6</v>
      </c>
      <c r="B122" s="63" t="s">
        <v>321</v>
      </c>
      <c r="C122" s="56" t="s">
        <v>421</v>
      </c>
      <c r="D122" s="56" t="s">
        <v>422</v>
      </c>
      <c r="E122" s="62" t="s">
        <v>423</v>
      </c>
      <c r="F122" s="62" t="s">
        <v>49</v>
      </c>
      <c r="G122" s="80" t="s">
        <v>325</v>
      </c>
      <c r="H122" s="80" t="s">
        <v>345</v>
      </c>
      <c r="I122" s="80">
        <v>2023.03</v>
      </c>
      <c r="J122" s="80">
        <v>2023.12</v>
      </c>
      <c r="K122" s="80" t="s">
        <v>424</v>
      </c>
      <c r="L122" s="120">
        <f t="shared" si="35"/>
        <v>499.61</v>
      </c>
      <c r="M122" s="120">
        <v>499.61</v>
      </c>
      <c r="N122" s="120">
        <v>200</v>
      </c>
      <c r="O122" s="120">
        <v>150</v>
      </c>
      <c r="P122" s="120">
        <v>0</v>
      </c>
      <c r="Q122" s="120">
        <v>149.61</v>
      </c>
      <c r="R122" s="120">
        <v>0</v>
      </c>
      <c r="S122" s="120">
        <v>0</v>
      </c>
      <c r="T122" s="120">
        <v>0</v>
      </c>
      <c r="U122" s="120">
        <v>0</v>
      </c>
      <c r="V122" s="120"/>
      <c r="W122" s="120">
        <v>32</v>
      </c>
      <c r="X122" s="120">
        <v>155</v>
      </c>
      <c r="Y122" s="120">
        <v>7</v>
      </c>
      <c r="Z122" s="120">
        <v>37</v>
      </c>
      <c r="AA122" s="120"/>
      <c r="AB122" s="120"/>
      <c r="AC122" s="62"/>
    </row>
    <row r="123" s="15" customFormat="1" ht="86" hidden="1" customHeight="1" spans="1:29">
      <c r="A123" s="113">
        <v>7</v>
      </c>
      <c r="B123" s="63" t="s">
        <v>321</v>
      </c>
      <c r="C123" s="56" t="s">
        <v>425</v>
      </c>
      <c r="D123" s="56" t="s">
        <v>426</v>
      </c>
      <c r="E123" s="62" t="s">
        <v>427</v>
      </c>
      <c r="F123" s="62" t="s">
        <v>49</v>
      </c>
      <c r="G123" s="80" t="s">
        <v>325</v>
      </c>
      <c r="H123" s="80" t="s">
        <v>345</v>
      </c>
      <c r="I123" s="80">
        <v>2023.03</v>
      </c>
      <c r="J123" s="80">
        <v>2023.12</v>
      </c>
      <c r="K123" s="80" t="s">
        <v>428</v>
      </c>
      <c r="L123" s="120">
        <f t="shared" si="35"/>
        <v>648.97</v>
      </c>
      <c r="M123" s="120">
        <v>648.97</v>
      </c>
      <c r="N123" s="120">
        <v>390</v>
      </c>
      <c r="O123" s="120">
        <v>160</v>
      </c>
      <c r="P123" s="120">
        <v>0</v>
      </c>
      <c r="Q123" s="120">
        <v>98.97</v>
      </c>
      <c r="R123" s="120">
        <v>0</v>
      </c>
      <c r="S123" s="120">
        <v>0</v>
      </c>
      <c r="T123" s="120">
        <v>0</v>
      </c>
      <c r="U123" s="120">
        <v>0</v>
      </c>
      <c r="V123" s="120"/>
      <c r="W123" s="120">
        <v>101</v>
      </c>
      <c r="X123" s="120">
        <v>401</v>
      </c>
      <c r="Y123" s="120">
        <v>14</v>
      </c>
      <c r="Z123" s="120">
        <v>49</v>
      </c>
      <c r="AA123" s="120"/>
      <c r="AB123" s="120"/>
      <c r="AC123" s="62"/>
    </row>
    <row r="124" s="14" customFormat="1" ht="86" hidden="1" customHeight="1" spans="1:29">
      <c r="A124" s="113">
        <v>8</v>
      </c>
      <c r="B124" s="88" t="s">
        <v>321</v>
      </c>
      <c r="C124" s="59" t="s">
        <v>429</v>
      </c>
      <c r="D124" s="59" t="s">
        <v>430</v>
      </c>
      <c r="E124" s="57" t="s">
        <v>431</v>
      </c>
      <c r="F124" s="62" t="s">
        <v>49</v>
      </c>
      <c r="G124" s="80" t="s">
        <v>325</v>
      </c>
      <c r="H124" s="80" t="s">
        <v>345</v>
      </c>
      <c r="I124" s="80" t="s">
        <v>102</v>
      </c>
      <c r="J124" s="80">
        <v>2023.12</v>
      </c>
      <c r="K124" s="80" t="s">
        <v>432</v>
      </c>
      <c r="L124" s="120">
        <f t="shared" si="35"/>
        <v>997.4</v>
      </c>
      <c r="M124" s="120">
        <v>997.4</v>
      </c>
      <c r="N124" s="120">
        <v>650</v>
      </c>
      <c r="O124" s="120">
        <v>200</v>
      </c>
      <c r="P124" s="120">
        <v>0</v>
      </c>
      <c r="Q124" s="120">
        <v>147.4</v>
      </c>
      <c r="R124" s="120">
        <v>0</v>
      </c>
      <c r="S124" s="120">
        <v>0</v>
      </c>
      <c r="T124" s="120">
        <v>0</v>
      </c>
      <c r="U124" s="120">
        <v>0</v>
      </c>
      <c r="V124" s="120"/>
      <c r="W124" s="120">
        <v>67</v>
      </c>
      <c r="X124" s="120">
        <v>290</v>
      </c>
      <c r="Y124" s="120">
        <v>21</v>
      </c>
      <c r="Z124" s="120">
        <v>78</v>
      </c>
      <c r="AA124" s="120"/>
      <c r="AB124" s="120"/>
      <c r="AC124" s="62"/>
    </row>
    <row r="125" s="14" customFormat="1" ht="86" hidden="1" customHeight="1" spans="1:29">
      <c r="A125" s="113">
        <v>9</v>
      </c>
      <c r="B125" s="88" t="s">
        <v>321</v>
      </c>
      <c r="C125" s="59" t="s">
        <v>433</v>
      </c>
      <c r="D125" s="59" t="s">
        <v>329</v>
      </c>
      <c r="E125" s="114" t="s">
        <v>434</v>
      </c>
      <c r="F125" s="62" t="s">
        <v>49</v>
      </c>
      <c r="G125" s="80" t="s">
        <v>325</v>
      </c>
      <c r="H125" s="80" t="s">
        <v>345</v>
      </c>
      <c r="I125" s="80">
        <v>2023.03</v>
      </c>
      <c r="J125" s="80">
        <v>2023.12</v>
      </c>
      <c r="K125" s="80" t="s">
        <v>435</v>
      </c>
      <c r="L125" s="120">
        <f t="shared" si="35"/>
        <v>1799.88</v>
      </c>
      <c r="M125" s="120">
        <v>1799.88</v>
      </c>
      <c r="N125" s="120">
        <v>1260</v>
      </c>
      <c r="O125" s="120">
        <v>150</v>
      </c>
      <c r="P125" s="120">
        <v>0</v>
      </c>
      <c r="Q125" s="120">
        <v>389.88</v>
      </c>
      <c r="R125" s="120">
        <v>0</v>
      </c>
      <c r="S125" s="120">
        <v>0</v>
      </c>
      <c r="T125" s="120">
        <v>0</v>
      </c>
      <c r="U125" s="120">
        <v>0</v>
      </c>
      <c r="V125" s="120"/>
      <c r="W125" s="120">
        <v>142</v>
      </c>
      <c r="X125" s="120">
        <v>620</v>
      </c>
      <c r="Y125" s="120">
        <v>24</v>
      </c>
      <c r="Z125" s="120">
        <v>84</v>
      </c>
      <c r="AA125" s="120"/>
      <c r="AB125" s="120"/>
      <c r="AC125" s="62"/>
    </row>
    <row r="126" s="14" customFormat="1" ht="86" hidden="1" customHeight="1" spans="1:29">
      <c r="A126" s="113">
        <v>10</v>
      </c>
      <c r="B126" s="88" t="s">
        <v>321</v>
      </c>
      <c r="C126" s="59" t="s">
        <v>436</v>
      </c>
      <c r="D126" s="59" t="s">
        <v>437</v>
      </c>
      <c r="E126" s="114" t="s">
        <v>438</v>
      </c>
      <c r="F126" s="62" t="s">
        <v>49</v>
      </c>
      <c r="G126" s="80" t="s">
        <v>325</v>
      </c>
      <c r="H126" s="80" t="s">
        <v>345</v>
      </c>
      <c r="I126" s="80">
        <v>2023.03</v>
      </c>
      <c r="J126" s="80">
        <v>2023.12</v>
      </c>
      <c r="K126" s="80" t="s">
        <v>439</v>
      </c>
      <c r="L126" s="120">
        <f t="shared" si="35"/>
        <v>1094.78</v>
      </c>
      <c r="M126" s="120">
        <v>1094.78</v>
      </c>
      <c r="N126" s="120">
        <v>660</v>
      </c>
      <c r="O126" s="120">
        <v>240</v>
      </c>
      <c r="P126" s="120">
        <v>0</v>
      </c>
      <c r="Q126" s="120">
        <v>194.78</v>
      </c>
      <c r="R126" s="120">
        <v>0</v>
      </c>
      <c r="S126" s="120">
        <v>0</v>
      </c>
      <c r="T126" s="120">
        <v>0</v>
      </c>
      <c r="U126" s="120">
        <v>0</v>
      </c>
      <c r="V126" s="120"/>
      <c r="W126" s="120">
        <v>105</v>
      </c>
      <c r="X126" s="120">
        <v>405</v>
      </c>
      <c r="Y126" s="120">
        <v>53</v>
      </c>
      <c r="Z126" s="120">
        <v>195</v>
      </c>
      <c r="AA126" s="120"/>
      <c r="AB126" s="120"/>
      <c r="AC126" s="62"/>
    </row>
    <row r="127" s="14" customFormat="1" ht="86" hidden="1" customHeight="1" spans="1:29">
      <c r="A127" s="113">
        <v>11</v>
      </c>
      <c r="B127" s="88" t="s">
        <v>321</v>
      </c>
      <c r="C127" s="59" t="s">
        <v>440</v>
      </c>
      <c r="D127" s="59" t="s">
        <v>334</v>
      </c>
      <c r="E127" s="57" t="s">
        <v>441</v>
      </c>
      <c r="F127" s="62" t="s">
        <v>49</v>
      </c>
      <c r="G127" s="80" t="s">
        <v>325</v>
      </c>
      <c r="H127" s="80" t="s">
        <v>345</v>
      </c>
      <c r="I127" s="80">
        <v>2023.03</v>
      </c>
      <c r="J127" s="80">
        <v>2023.12</v>
      </c>
      <c r="K127" s="80" t="s">
        <v>442</v>
      </c>
      <c r="L127" s="120">
        <f t="shared" si="35"/>
        <v>849.93</v>
      </c>
      <c r="M127" s="120">
        <v>849.93</v>
      </c>
      <c r="N127" s="120">
        <v>510</v>
      </c>
      <c r="O127" s="120">
        <v>140</v>
      </c>
      <c r="P127" s="120">
        <v>0</v>
      </c>
      <c r="Q127" s="120">
        <v>199.93</v>
      </c>
      <c r="R127" s="120">
        <v>0</v>
      </c>
      <c r="S127" s="120">
        <v>0</v>
      </c>
      <c r="T127" s="120">
        <v>0</v>
      </c>
      <c r="U127" s="120">
        <v>0</v>
      </c>
      <c r="V127" s="120"/>
      <c r="W127" s="120">
        <v>47</v>
      </c>
      <c r="X127" s="120">
        <v>193</v>
      </c>
      <c r="Y127" s="120">
        <v>7</v>
      </c>
      <c r="Z127" s="120">
        <v>16</v>
      </c>
      <c r="AA127" s="120"/>
      <c r="AB127" s="120"/>
      <c r="AC127" s="62"/>
    </row>
    <row r="128" s="14" customFormat="1" ht="86" hidden="1" customHeight="1" spans="1:29">
      <c r="A128" s="113">
        <v>12</v>
      </c>
      <c r="B128" s="88" t="s">
        <v>321</v>
      </c>
      <c r="C128" s="59" t="s">
        <v>443</v>
      </c>
      <c r="D128" s="59" t="s">
        <v>444</v>
      </c>
      <c r="E128" s="57" t="s">
        <v>445</v>
      </c>
      <c r="F128" s="62" t="s">
        <v>49</v>
      </c>
      <c r="G128" s="80" t="s">
        <v>325</v>
      </c>
      <c r="H128" s="80" t="s">
        <v>345</v>
      </c>
      <c r="I128" s="80">
        <v>2023.03</v>
      </c>
      <c r="J128" s="80">
        <v>2023.12</v>
      </c>
      <c r="K128" s="80" t="s">
        <v>446</v>
      </c>
      <c r="L128" s="120">
        <f t="shared" si="35"/>
        <v>649.86</v>
      </c>
      <c r="M128" s="120">
        <v>649.86</v>
      </c>
      <c r="N128" s="120">
        <v>440</v>
      </c>
      <c r="O128" s="120">
        <v>100</v>
      </c>
      <c r="P128" s="120">
        <v>0</v>
      </c>
      <c r="Q128" s="120">
        <v>109.86</v>
      </c>
      <c r="R128" s="120">
        <v>0</v>
      </c>
      <c r="S128" s="120">
        <v>0</v>
      </c>
      <c r="T128" s="120">
        <v>0</v>
      </c>
      <c r="U128" s="120">
        <v>0</v>
      </c>
      <c r="V128" s="120"/>
      <c r="W128" s="120">
        <v>33</v>
      </c>
      <c r="X128" s="120">
        <v>156</v>
      </c>
      <c r="Y128" s="120">
        <v>5</v>
      </c>
      <c r="Z128" s="120">
        <v>18</v>
      </c>
      <c r="AA128" s="120"/>
      <c r="AB128" s="120"/>
      <c r="AC128" s="62"/>
    </row>
    <row r="129" s="14" customFormat="1" ht="86" hidden="1" customHeight="1" spans="1:29">
      <c r="A129" s="113">
        <v>13</v>
      </c>
      <c r="B129" s="88" t="s">
        <v>321</v>
      </c>
      <c r="C129" s="59" t="s">
        <v>447</v>
      </c>
      <c r="D129" s="59" t="s">
        <v>448</v>
      </c>
      <c r="E129" s="59" t="s">
        <v>449</v>
      </c>
      <c r="F129" s="62" t="s">
        <v>49</v>
      </c>
      <c r="G129" s="80" t="s">
        <v>325</v>
      </c>
      <c r="H129" s="80" t="s">
        <v>345</v>
      </c>
      <c r="I129" s="80">
        <v>2023.03</v>
      </c>
      <c r="J129" s="80">
        <v>2023.12</v>
      </c>
      <c r="K129" s="80" t="s">
        <v>450</v>
      </c>
      <c r="L129" s="120">
        <f t="shared" si="35"/>
        <v>1259.91</v>
      </c>
      <c r="M129" s="120">
        <v>1259.91</v>
      </c>
      <c r="N129" s="120">
        <v>880</v>
      </c>
      <c r="O129" s="120">
        <v>108</v>
      </c>
      <c r="P129" s="120">
        <v>0</v>
      </c>
      <c r="Q129" s="120">
        <v>271.91</v>
      </c>
      <c r="R129" s="120">
        <v>0</v>
      </c>
      <c r="S129" s="120">
        <v>0</v>
      </c>
      <c r="T129" s="120">
        <v>0</v>
      </c>
      <c r="U129" s="120">
        <v>0</v>
      </c>
      <c r="V129" s="120"/>
      <c r="W129" s="120">
        <v>95</v>
      </c>
      <c r="X129" s="120">
        <v>390</v>
      </c>
      <c r="Y129" s="120">
        <v>11</v>
      </c>
      <c r="Z129" s="120">
        <v>37</v>
      </c>
      <c r="AA129" s="120"/>
      <c r="AB129" s="120"/>
      <c r="AC129" s="62"/>
    </row>
    <row r="130" s="5" customFormat="1" ht="42" hidden="1" customHeight="1" spans="1:29">
      <c r="A130" s="46" t="s">
        <v>42</v>
      </c>
      <c r="B130" s="46"/>
      <c r="C130" s="46"/>
      <c r="D130" s="46"/>
      <c r="E130" s="46">
        <v>2</v>
      </c>
      <c r="F130" s="46"/>
      <c r="G130" s="47"/>
      <c r="H130" s="47"/>
      <c r="I130" s="78"/>
      <c r="J130" s="78"/>
      <c r="K130" s="46"/>
      <c r="L130" s="79">
        <f t="shared" ref="L130:Z130" si="36">SUM(L131:L132)</f>
        <v>1505.46569</v>
      </c>
      <c r="M130" s="79">
        <f t="shared" si="36"/>
        <v>1505.46569</v>
      </c>
      <c r="N130" s="79">
        <f t="shared" si="36"/>
        <v>1505.46569</v>
      </c>
      <c r="O130" s="79">
        <f t="shared" si="36"/>
        <v>0</v>
      </c>
      <c r="P130" s="79">
        <f t="shared" si="36"/>
        <v>0</v>
      </c>
      <c r="Q130" s="79">
        <f t="shared" si="36"/>
        <v>0</v>
      </c>
      <c r="R130" s="79">
        <f t="shared" si="36"/>
        <v>0</v>
      </c>
      <c r="S130" s="79">
        <f t="shared" si="36"/>
        <v>0</v>
      </c>
      <c r="T130" s="79">
        <f t="shared" si="36"/>
        <v>0</v>
      </c>
      <c r="U130" s="79">
        <f t="shared" si="36"/>
        <v>0</v>
      </c>
      <c r="V130" s="79">
        <f t="shared" si="36"/>
        <v>0</v>
      </c>
      <c r="W130" s="79">
        <f t="shared" si="36"/>
        <v>0</v>
      </c>
      <c r="X130" s="79">
        <f t="shared" si="36"/>
        <v>0</v>
      </c>
      <c r="Y130" s="79">
        <f t="shared" si="36"/>
        <v>0</v>
      </c>
      <c r="Z130" s="79">
        <f t="shared" si="36"/>
        <v>0</v>
      </c>
      <c r="AA130" s="79"/>
      <c r="AB130" s="79"/>
      <c r="AC130" s="101"/>
    </row>
    <row r="131" s="14" customFormat="1" ht="59" hidden="1" customHeight="1" spans="1:29">
      <c r="A131" s="111">
        <v>1</v>
      </c>
      <c r="B131" s="63" t="s">
        <v>321</v>
      </c>
      <c r="C131" s="56" t="s">
        <v>315</v>
      </c>
      <c r="D131" s="56" t="s">
        <v>321</v>
      </c>
      <c r="E131" s="56" t="s">
        <v>451</v>
      </c>
      <c r="F131" s="62" t="s">
        <v>49</v>
      </c>
      <c r="G131" s="80" t="s">
        <v>325</v>
      </c>
      <c r="H131" s="80" t="s">
        <v>345</v>
      </c>
      <c r="I131" s="80">
        <v>2023.02</v>
      </c>
      <c r="J131" s="80">
        <v>2023.03</v>
      </c>
      <c r="K131" s="80" t="s">
        <v>452</v>
      </c>
      <c r="L131" s="120">
        <f>N131+O131+P131+Q131</f>
        <v>310.72569</v>
      </c>
      <c r="M131" s="120">
        <f>SUM(N131:U131)</f>
        <v>310.72569</v>
      </c>
      <c r="N131" s="120">
        <v>310.72569</v>
      </c>
      <c r="O131" s="120">
        <v>0</v>
      </c>
      <c r="P131" s="120">
        <v>0</v>
      </c>
      <c r="Q131" s="120">
        <v>0</v>
      </c>
      <c r="R131" s="120">
        <v>0</v>
      </c>
      <c r="S131" s="120">
        <v>0</v>
      </c>
      <c r="T131" s="120">
        <v>0</v>
      </c>
      <c r="U131" s="120">
        <v>0</v>
      </c>
      <c r="V131" s="120"/>
      <c r="W131" s="120">
        <v>0</v>
      </c>
      <c r="X131" s="120">
        <v>0</v>
      </c>
      <c r="Y131" s="120">
        <v>0</v>
      </c>
      <c r="Z131" s="120">
        <v>0</v>
      </c>
      <c r="AA131" s="120"/>
      <c r="AB131" s="120"/>
      <c r="AC131" s="62"/>
    </row>
    <row r="132" s="14" customFormat="1" ht="59" hidden="1" customHeight="1" spans="1:29">
      <c r="A132" s="111">
        <v>2</v>
      </c>
      <c r="B132" s="63" t="s">
        <v>383</v>
      </c>
      <c r="C132" s="63" t="s">
        <v>315</v>
      </c>
      <c r="D132" s="63" t="s">
        <v>383</v>
      </c>
      <c r="E132" s="64" t="s">
        <v>453</v>
      </c>
      <c r="F132" s="62" t="s">
        <v>49</v>
      </c>
      <c r="G132" s="80" t="s">
        <v>454</v>
      </c>
      <c r="H132" s="80" t="s">
        <v>455</v>
      </c>
      <c r="I132" s="80">
        <v>2023.02</v>
      </c>
      <c r="J132" s="80">
        <v>2023.03</v>
      </c>
      <c r="K132" s="80" t="s">
        <v>456</v>
      </c>
      <c r="L132" s="120">
        <f>N132+O132+P132+Q132</f>
        <v>1194.74</v>
      </c>
      <c r="M132" s="120">
        <v>1194.74</v>
      </c>
      <c r="N132" s="120">
        <v>1194.74</v>
      </c>
      <c r="O132" s="120">
        <v>0</v>
      </c>
      <c r="P132" s="120">
        <v>0</v>
      </c>
      <c r="Q132" s="120">
        <v>0</v>
      </c>
      <c r="R132" s="120">
        <v>0</v>
      </c>
      <c r="S132" s="120">
        <v>0</v>
      </c>
      <c r="T132" s="120">
        <v>0</v>
      </c>
      <c r="U132" s="120">
        <v>0</v>
      </c>
      <c r="V132" s="120"/>
      <c r="W132" s="120">
        <v>0</v>
      </c>
      <c r="X132" s="120">
        <v>0</v>
      </c>
      <c r="Y132" s="120">
        <v>0</v>
      </c>
      <c r="Z132" s="120">
        <v>0</v>
      </c>
      <c r="AA132" s="120"/>
      <c r="AB132" s="120"/>
      <c r="AC132" s="62"/>
    </row>
    <row r="133" s="8" customFormat="1" ht="42" hidden="1" customHeight="1" spans="1:29">
      <c r="A133" s="46" t="s">
        <v>43</v>
      </c>
      <c r="B133" s="46"/>
      <c r="C133" s="46"/>
      <c r="D133" s="46"/>
      <c r="E133" s="46">
        <v>0</v>
      </c>
      <c r="F133" s="46"/>
      <c r="G133" s="47"/>
      <c r="H133" s="47"/>
      <c r="I133" s="78"/>
      <c r="J133" s="78"/>
      <c r="K133" s="46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101"/>
    </row>
    <row r="134" s="5" customFormat="1" ht="42" hidden="1" customHeight="1" spans="1:29">
      <c r="A134" s="65" t="s">
        <v>44</v>
      </c>
      <c r="B134" s="65"/>
      <c r="C134" s="65"/>
      <c r="D134" s="65"/>
      <c r="E134" s="46">
        <v>0</v>
      </c>
      <c r="F134" s="46"/>
      <c r="G134" s="47"/>
      <c r="H134" s="47"/>
      <c r="I134" s="78"/>
      <c r="J134" s="78"/>
      <c r="K134" s="46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101"/>
    </row>
    <row r="135" s="5" customFormat="1" ht="42" hidden="1" customHeight="1" spans="1:29">
      <c r="A135" s="43" t="s">
        <v>457</v>
      </c>
      <c r="B135" s="43"/>
      <c r="C135" s="43"/>
      <c r="D135" s="43"/>
      <c r="E135" s="45">
        <f>E136+E143+E146+E154+E169+E171+E173</f>
        <v>32</v>
      </c>
      <c r="F135" s="45"/>
      <c r="G135" s="45"/>
      <c r="H135" s="45"/>
      <c r="I135" s="45"/>
      <c r="J135" s="45"/>
      <c r="K135" s="45"/>
      <c r="L135" s="44">
        <f t="shared" ref="L135:Z135" si="37">L136+L143+L146+L154+L169+L171+L173</f>
        <v>29704.44</v>
      </c>
      <c r="M135" s="44">
        <f t="shared" si="37"/>
        <v>30103.84</v>
      </c>
      <c r="N135" s="44">
        <f t="shared" si="37"/>
        <v>22411.94</v>
      </c>
      <c r="O135" s="44">
        <f t="shared" si="37"/>
        <v>5844.62</v>
      </c>
      <c r="P135" s="44">
        <f t="shared" si="37"/>
        <v>696.08</v>
      </c>
      <c r="Q135" s="44">
        <f t="shared" si="37"/>
        <v>751.8</v>
      </c>
      <c r="R135" s="44">
        <f t="shared" si="37"/>
        <v>0</v>
      </c>
      <c r="S135" s="44">
        <f t="shared" si="37"/>
        <v>0</v>
      </c>
      <c r="T135" s="44">
        <f t="shared" si="37"/>
        <v>0</v>
      </c>
      <c r="U135" s="44">
        <f t="shared" si="37"/>
        <v>399.4</v>
      </c>
      <c r="V135" s="44">
        <f t="shared" si="37"/>
        <v>719</v>
      </c>
      <c r="W135" s="44">
        <f t="shared" si="37"/>
        <v>3868</v>
      </c>
      <c r="X135" s="44">
        <f t="shared" si="37"/>
        <v>15241</v>
      </c>
      <c r="Y135" s="44">
        <f t="shared" si="37"/>
        <v>1263</v>
      </c>
      <c r="Z135" s="44">
        <f t="shared" si="37"/>
        <v>4611</v>
      </c>
      <c r="AA135" s="44"/>
      <c r="AB135" s="44"/>
      <c r="AC135" s="105"/>
    </row>
    <row r="136" s="5" customFormat="1" ht="42" hidden="1" customHeight="1" spans="1:29">
      <c r="A136" s="46" t="s">
        <v>38</v>
      </c>
      <c r="B136" s="46"/>
      <c r="C136" s="46"/>
      <c r="D136" s="46"/>
      <c r="E136" s="46">
        <v>6</v>
      </c>
      <c r="F136" s="46"/>
      <c r="G136" s="47"/>
      <c r="H136" s="47"/>
      <c r="I136" s="78"/>
      <c r="J136" s="78"/>
      <c r="K136" s="46"/>
      <c r="L136" s="79">
        <f t="shared" ref="L136:Z136" si="38">SUM(L137:L142)</f>
        <v>7231.78</v>
      </c>
      <c r="M136" s="79">
        <f t="shared" si="38"/>
        <v>7231.78</v>
      </c>
      <c r="N136" s="79">
        <f t="shared" si="38"/>
        <v>6035</v>
      </c>
      <c r="O136" s="79">
        <f t="shared" si="38"/>
        <v>904.28</v>
      </c>
      <c r="P136" s="79">
        <f t="shared" si="38"/>
        <v>292.5</v>
      </c>
      <c r="Q136" s="79">
        <f t="shared" si="38"/>
        <v>0</v>
      </c>
      <c r="R136" s="79">
        <f t="shared" si="38"/>
        <v>0</v>
      </c>
      <c r="S136" s="79">
        <f t="shared" si="38"/>
        <v>0</v>
      </c>
      <c r="T136" s="79">
        <f t="shared" si="38"/>
        <v>0</v>
      </c>
      <c r="U136" s="79">
        <f t="shared" si="38"/>
        <v>0</v>
      </c>
      <c r="V136" s="79">
        <f t="shared" si="38"/>
        <v>265</v>
      </c>
      <c r="W136" s="79">
        <f t="shared" si="38"/>
        <v>1544</v>
      </c>
      <c r="X136" s="79">
        <f t="shared" si="38"/>
        <v>5383</v>
      </c>
      <c r="Y136" s="79">
        <f t="shared" si="38"/>
        <v>870</v>
      </c>
      <c r="Z136" s="79">
        <f t="shared" si="38"/>
        <v>2594</v>
      </c>
      <c r="AA136" s="79"/>
      <c r="AB136" s="79"/>
      <c r="AC136" s="101"/>
    </row>
    <row r="137" s="2" customFormat="1" ht="118" hidden="1" customHeight="1" spans="1:29">
      <c r="A137" s="125">
        <v>1</v>
      </c>
      <c r="B137" s="125" t="s">
        <v>457</v>
      </c>
      <c r="C137" s="56" t="s">
        <v>458</v>
      </c>
      <c r="D137" s="56" t="s">
        <v>459</v>
      </c>
      <c r="E137" s="56" t="s">
        <v>460</v>
      </c>
      <c r="F137" s="125" t="s">
        <v>49</v>
      </c>
      <c r="G137" s="56" t="s">
        <v>461</v>
      </c>
      <c r="H137" s="64" t="s">
        <v>462</v>
      </c>
      <c r="I137" s="80">
        <v>2023.04</v>
      </c>
      <c r="J137" s="80">
        <v>2023.12</v>
      </c>
      <c r="K137" s="64" t="s">
        <v>463</v>
      </c>
      <c r="L137" s="92">
        <f t="shared" ref="L137:L142" si="39">N137+O137+P137+Q137+R137+S137+T137+U137</f>
        <v>2030.8</v>
      </c>
      <c r="M137" s="63">
        <v>2030.8</v>
      </c>
      <c r="N137" s="92">
        <v>1565</v>
      </c>
      <c r="O137" s="63">
        <v>368.3</v>
      </c>
      <c r="P137" s="63">
        <v>97.5</v>
      </c>
      <c r="Q137" s="145">
        <v>0</v>
      </c>
      <c r="R137" s="63">
        <v>0</v>
      </c>
      <c r="S137" s="63">
        <v>0</v>
      </c>
      <c r="T137" s="63">
        <v>0</v>
      </c>
      <c r="U137" s="63">
        <v>0</v>
      </c>
      <c r="V137" s="63">
        <v>80</v>
      </c>
      <c r="W137" s="63">
        <v>762</v>
      </c>
      <c r="X137" s="63">
        <v>2883</v>
      </c>
      <c r="Y137" s="63">
        <v>135</v>
      </c>
      <c r="Z137" s="63">
        <v>451</v>
      </c>
      <c r="AA137" s="63"/>
      <c r="AB137" s="63"/>
      <c r="AC137" s="125"/>
    </row>
    <row r="138" s="2" customFormat="1" ht="150" hidden="1" customHeight="1" spans="1:29">
      <c r="A138" s="125">
        <v>2</v>
      </c>
      <c r="B138" s="125" t="s">
        <v>457</v>
      </c>
      <c r="C138" s="56" t="s">
        <v>464</v>
      </c>
      <c r="D138" s="56" t="s">
        <v>465</v>
      </c>
      <c r="E138" s="56" t="s">
        <v>466</v>
      </c>
      <c r="F138" s="125" t="s">
        <v>49</v>
      </c>
      <c r="G138" s="56" t="s">
        <v>461</v>
      </c>
      <c r="H138" s="126" t="s">
        <v>467</v>
      </c>
      <c r="I138" s="80">
        <v>2023.04</v>
      </c>
      <c r="J138" s="80">
        <v>2023.12</v>
      </c>
      <c r="K138" s="126" t="s">
        <v>468</v>
      </c>
      <c r="L138" s="92">
        <f t="shared" si="39"/>
        <v>2015.93</v>
      </c>
      <c r="M138" s="63">
        <v>2015.93</v>
      </c>
      <c r="N138" s="92">
        <v>1610</v>
      </c>
      <c r="O138" s="63">
        <v>290.93</v>
      </c>
      <c r="P138" s="63">
        <v>115</v>
      </c>
      <c r="Q138" s="63">
        <v>0</v>
      </c>
      <c r="R138" s="127">
        <v>0</v>
      </c>
      <c r="S138" s="127">
        <v>0</v>
      </c>
      <c r="T138" s="127">
        <v>0</v>
      </c>
      <c r="U138" s="127">
        <v>0</v>
      </c>
      <c r="V138" s="127">
        <v>50</v>
      </c>
      <c r="W138" s="127">
        <v>102</v>
      </c>
      <c r="X138" s="127">
        <v>432</v>
      </c>
      <c r="Y138" s="127">
        <v>102</v>
      </c>
      <c r="Z138" s="127">
        <v>432</v>
      </c>
      <c r="AA138" s="127"/>
      <c r="AB138" s="127"/>
      <c r="AC138" s="125"/>
    </row>
    <row r="139" s="2" customFormat="1" ht="174" hidden="1" customHeight="1" spans="1:29">
      <c r="A139" s="125">
        <v>3</v>
      </c>
      <c r="B139" s="125" t="s">
        <v>457</v>
      </c>
      <c r="C139" s="62" t="s">
        <v>469</v>
      </c>
      <c r="D139" s="56" t="s">
        <v>457</v>
      </c>
      <c r="E139" s="62" t="s">
        <v>470</v>
      </c>
      <c r="F139" s="125" t="s">
        <v>49</v>
      </c>
      <c r="G139" s="56" t="s">
        <v>461</v>
      </c>
      <c r="H139" s="64" t="s">
        <v>462</v>
      </c>
      <c r="I139" s="80">
        <v>2023.04</v>
      </c>
      <c r="J139" s="80">
        <v>2023.12</v>
      </c>
      <c r="K139" s="126" t="s">
        <v>471</v>
      </c>
      <c r="L139" s="92">
        <f t="shared" si="39"/>
        <v>600</v>
      </c>
      <c r="M139" s="63">
        <v>600</v>
      </c>
      <c r="N139" s="92">
        <v>600</v>
      </c>
      <c r="O139" s="145">
        <v>0</v>
      </c>
      <c r="P139" s="145">
        <v>0</v>
      </c>
      <c r="Q139" s="127">
        <v>0</v>
      </c>
      <c r="R139" s="127">
        <v>0</v>
      </c>
      <c r="S139" s="127">
        <v>0</v>
      </c>
      <c r="T139" s="127">
        <v>0</v>
      </c>
      <c r="U139" s="127">
        <v>0</v>
      </c>
      <c r="V139" s="127">
        <v>20</v>
      </c>
      <c r="W139" s="127">
        <v>102</v>
      </c>
      <c r="X139" s="127">
        <v>432</v>
      </c>
      <c r="Y139" s="127">
        <v>102</v>
      </c>
      <c r="Z139" s="127">
        <v>432</v>
      </c>
      <c r="AA139" s="127"/>
      <c r="AB139" s="127"/>
      <c r="AC139" s="125"/>
    </row>
    <row r="140" s="2" customFormat="1" ht="154" hidden="1" customHeight="1" spans="1:29">
      <c r="A140" s="125">
        <v>4</v>
      </c>
      <c r="B140" s="125" t="s">
        <v>457</v>
      </c>
      <c r="C140" s="56" t="s">
        <v>472</v>
      </c>
      <c r="D140" s="56" t="s">
        <v>473</v>
      </c>
      <c r="E140" s="56" t="s">
        <v>474</v>
      </c>
      <c r="F140" s="125" t="s">
        <v>49</v>
      </c>
      <c r="G140" s="56" t="s">
        <v>461</v>
      </c>
      <c r="H140" s="64" t="s">
        <v>462</v>
      </c>
      <c r="I140" s="80">
        <v>2023.04</v>
      </c>
      <c r="J140" s="80">
        <v>2023.12</v>
      </c>
      <c r="K140" s="126" t="s">
        <v>475</v>
      </c>
      <c r="L140" s="92">
        <f t="shared" si="39"/>
        <v>1585.05</v>
      </c>
      <c r="M140" s="63">
        <v>1585.05</v>
      </c>
      <c r="N140" s="92">
        <v>1360</v>
      </c>
      <c r="O140" s="145">
        <v>145.05</v>
      </c>
      <c r="P140" s="145">
        <v>80</v>
      </c>
      <c r="Q140" s="127">
        <v>0</v>
      </c>
      <c r="R140" s="127">
        <v>0</v>
      </c>
      <c r="S140" s="127">
        <v>0</v>
      </c>
      <c r="T140" s="127">
        <v>0</v>
      </c>
      <c r="U140" s="127">
        <v>0</v>
      </c>
      <c r="V140" s="127">
        <v>80</v>
      </c>
      <c r="W140" s="127">
        <v>66</v>
      </c>
      <c r="X140" s="127">
        <v>440</v>
      </c>
      <c r="Y140" s="127">
        <v>19</v>
      </c>
      <c r="Z140" s="127">
        <v>83</v>
      </c>
      <c r="AA140" s="127"/>
      <c r="AB140" s="127"/>
      <c r="AC140" s="125"/>
    </row>
    <row r="141" s="2" customFormat="1" ht="166" hidden="1" customHeight="1" spans="1:29">
      <c r="A141" s="125">
        <v>5</v>
      </c>
      <c r="B141" s="125" t="s">
        <v>457</v>
      </c>
      <c r="C141" s="56" t="s">
        <v>476</v>
      </c>
      <c r="D141" s="56" t="s">
        <v>477</v>
      </c>
      <c r="E141" s="56" t="s">
        <v>478</v>
      </c>
      <c r="F141" s="125" t="s">
        <v>49</v>
      </c>
      <c r="G141" s="56" t="s">
        <v>461</v>
      </c>
      <c r="H141" s="64" t="s">
        <v>462</v>
      </c>
      <c r="I141" s="146">
        <v>45000</v>
      </c>
      <c r="J141" s="146">
        <v>45168</v>
      </c>
      <c r="K141" s="126" t="s">
        <v>479</v>
      </c>
      <c r="L141" s="92">
        <f t="shared" si="39"/>
        <v>500</v>
      </c>
      <c r="M141" s="63">
        <v>500</v>
      </c>
      <c r="N141" s="92">
        <v>500</v>
      </c>
      <c r="O141" s="145">
        <v>0</v>
      </c>
      <c r="P141" s="145">
        <v>0</v>
      </c>
      <c r="Q141" s="127">
        <v>0</v>
      </c>
      <c r="R141" s="127">
        <v>0</v>
      </c>
      <c r="S141" s="127">
        <v>0</v>
      </c>
      <c r="T141" s="127">
        <v>0</v>
      </c>
      <c r="U141" s="127">
        <v>0</v>
      </c>
      <c r="V141" s="127">
        <v>20</v>
      </c>
      <c r="W141" s="127">
        <v>256</v>
      </c>
      <c r="X141" s="127">
        <v>598</v>
      </c>
      <c r="Y141" s="127">
        <v>256</v>
      </c>
      <c r="Z141" s="127">
        <v>598</v>
      </c>
      <c r="AA141" s="127"/>
      <c r="AB141" s="127"/>
      <c r="AC141" s="125"/>
    </row>
    <row r="142" s="2" customFormat="1" ht="97" hidden="1" customHeight="1" spans="1:29">
      <c r="A142" s="125">
        <v>6</v>
      </c>
      <c r="B142" s="125" t="s">
        <v>457</v>
      </c>
      <c r="C142" s="56" t="s">
        <v>480</v>
      </c>
      <c r="D142" s="56" t="s">
        <v>477</v>
      </c>
      <c r="E142" s="56" t="s">
        <v>481</v>
      </c>
      <c r="F142" s="125" t="s">
        <v>49</v>
      </c>
      <c r="G142" s="56" t="s">
        <v>461</v>
      </c>
      <c r="H142" s="64" t="s">
        <v>462</v>
      </c>
      <c r="I142" s="80">
        <v>2023.04</v>
      </c>
      <c r="J142" s="146">
        <v>45168</v>
      </c>
      <c r="K142" s="126" t="s">
        <v>482</v>
      </c>
      <c r="L142" s="92">
        <f t="shared" si="39"/>
        <v>500</v>
      </c>
      <c r="M142" s="63">
        <v>500</v>
      </c>
      <c r="N142" s="92">
        <v>400</v>
      </c>
      <c r="O142" s="145">
        <v>100</v>
      </c>
      <c r="P142" s="145">
        <v>0</v>
      </c>
      <c r="Q142" s="127">
        <v>0</v>
      </c>
      <c r="R142" s="127">
        <v>0</v>
      </c>
      <c r="S142" s="127">
        <v>0</v>
      </c>
      <c r="T142" s="127">
        <v>0</v>
      </c>
      <c r="U142" s="127">
        <v>0</v>
      </c>
      <c r="V142" s="127">
        <f>M142*3%</f>
        <v>15</v>
      </c>
      <c r="W142" s="127">
        <v>256</v>
      </c>
      <c r="X142" s="127">
        <v>598</v>
      </c>
      <c r="Y142" s="127">
        <v>256</v>
      </c>
      <c r="Z142" s="127">
        <v>598</v>
      </c>
      <c r="AA142" s="127"/>
      <c r="AB142" s="127"/>
      <c r="AC142" s="125"/>
    </row>
    <row r="143" s="5" customFormat="1" ht="18.75" hidden="1" spans="1:29">
      <c r="A143" s="46" t="s">
        <v>39</v>
      </c>
      <c r="B143" s="46"/>
      <c r="C143" s="46"/>
      <c r="D143" s="46"/>
      <c r="E143" s="46">
        <v>2</v>
      </c>
      <c r="F143" s="46"/>
      <c r="G143" s="47"/>
      <c r="H143" s="47"/>
      <c r="I143" s="84"/>
      <c r="J143" s="84"/>
      <c r="K143" s="46"/>
      <c r="L143" s="79">
        <f t="shared" ref="L143:Z143" si="40">SUM(L144:L145)</f>
        <v>1350</v>
      </c>
      <c r="M143" s="79">
        <f t="shared" si="40"/>
        <v>1350</v>
      </c>
      <c r="N143" s="79">
        <f t="shared" si="40"/>
        <v>1012.54</v>
      </c>
      <c r="O143" s="79">
        <f t="shared" si="40"/>
        <v>337.46</v>
      </c>
      <c r="P143" s="79">
        <f t="shared" si="40"/>
        <v>0</v>
      </c>
      <c r="Q143" s="79">
        <f t="shared" si="40"/>
        <v>0</v>
      </c>
      <c r="R143" s="79">
        <f t="shared" si="40"/>
        <v>0</v>
      </c>
      <c r="S143" s="79">
        <f t="shared" si="40"/>
        <v>0</v>
      </c>
      <c r="T143" s="79">
        <f t="shared" si="40"/>
        <v>0</v>
      </c>
      <c r="U143" s="79">
        <f t="shared" si="40"/>
        <v>0</v>
      </c>
      <c r="V143" s="79">
        <f t="shared" si="40"/>
        <v>20</v>
      </c>
      <c r="W143" s="79">
        <f t="shared" si="40"/>
        <v>127</v>
      </c>
      <c r="X143" s="79">
        <f t="shared" si="40"/>
        <v>541</v>
      </c>
      <c r="Y143" s="79">
        <f t="shared" si="40"/>
        <v>29</v>
      </c>
      <c r="Z143" s="79">
        <f t="shared" si="40"/>
        <v>112</v>
      </c>
      <c r="AA143" s="79"/>
      <c r="AB143" s="79"/>
      <c r="AC143" s="101"/>
    </row>
    <row r="144" s="2" customFormat="1" ht="266" hidden="1" customHeight="1" spans="1:29">
      <c r="A144" s="125">
        <v>1</v>
      </c>
      <c r="B144" s="127" t="s">
        <v>457</v>
      </c>
      <c r="C144" s="62" t="s">
        <v>483</v>
      </c>
      <c r="D144" s="62" t="s">
        <v>484</v>
      </c>
      <c r="E144" s="62" t="s">
        <v>485</v>
      </c>
      <c r="F144" s="125" t="s">
        <v>49</v>
      </c>
      <c r="G144" s="56" t="s">
        <v>461</v>
      </c>
      <c r="H144" s="64" t="s">
        <v>462</v>
      </c>
      <c r="I144" s="80">
        <v>2023.04</v>
      </c>
      <c r="J144" s="80">
        <v>2023.12</v>
      </c>
      <c r="K144" s="126" t="s">
        <v>486</v>
      </c>
      <c r="L144" s="92">
        <f>N144+O144+P144+Q144+R144+S144+T144+U144</f>
        <v>1250.05</v>
      </c>
      <c r="M144" s="127">
        <v>1250.05</v>
      </c>
      <c r="N144" s="127">
        <v>937.54</v>
      </c>
      <c r="O144" s="145">
        <v>312.51</v>
      </c>
      <c r="P144" s="145">
        <v>0</v>
      </c>
      <c r="Q144" s="127">
        <v>0</v>
      </c>
      <c r="R144" s="127">
        <v>0</v>
      </c>
      <c r="S144" s="127">
        <v>0</v>
      </c>
      <c r="T144" s="127">
        <v>0</v>
      </c>
      <c r="U144" s="127">
        <v>0</v>
      </c>
      <c r="V144" s="127">
        <v>10</v>
      </c>
      <c r="W144" s="127">
        <v>100</v>
      </c>
      <c r="X144" s="127">
        <v>443</v>
      </c>
      <c r="Y144" s="127">
        <v>23</v>
      </c>
      <c r="Z144" s="127">
        <v>95</v>
      </c>
      <c r="AA144" s="127"/>
      <c r="AB144" s="127"/>
      <c r="AC144" s="125"/>
    </row>
    <row r="145" s="2" customFormat="1" ht="55" hidden="1" customHeight="1" spans="1:29">
      <c r="A145" s="125">
        <v>2</v>
      </c>
      <c r="B145" s="127" t="s">
        <v>457</v>
      </c>
      <c r="C145" s="56" t="s">
        <v>487</v>
      </c>
      <c r="D145" s="56" t="s">
        <v>488</v>
      </c>
      <c r="E145" s="56" t="s">
        <v>489</v>
      </c>
      <c r="F145" s="125" t="s">
        <v>49</v>
      </c>
      <c r="G145" s="56" t="s">
        <v>461</v>
      </c>
      <c r="H145" s="64" t="s">
        <v>462</v>
      </c>
      <c r="I145" s="80">
        <v>2023.04</v>
      </c>
      <c r="J145" s="80">
        <v>2023.12</v>
      </c>
      <c r="K145" s="126" t="s">
        <v>490</v>
      </c>
      <c r="L145" s="92">
        <f>N145+O145+P145+Q145+R145+S145+T145+U145</f>
        <v>99.95</v>
      </c>
      <c r="M145" s="147">
        <v>99.95</v>
      </c>
      <c r="N145" s="147">
        <v>75</v>
      </c>
      <c r="O145" s="145">
        <v>24.95</v>
      </c>
      <c r="P145" s="145">
        <v>0</v>
      </c>
      <c r="Q145" s="127">
        <v>0</v>
      </c>
      <c r="R145" s="127">
        <v>0</v>
      </c>
      <c r="S145" s="127">
        <v>0</v>
      </c>
      <c r="T145" s="127">
        <v>0</v>
      </c>
      <c r="U145" s="127">
        <v>0</v>
      </c>
      <c r="V145" s="127">
        <v>10</v>
      </c>
      <c r="W145" s="127">
        <v>27</v>
      </c>
      <c r="X145" s="127">
        <v>98</v>
      </c>
      <c r="Y145" s="127">
        <v>6</v>
      </c>
      <c r="Z145" s="127">
        <v>17</v>
      </c>
      <c r="AA145" s="127"/>
      <c r="AB145" s="127"/>
      <c r="AC145" s="125"/>
    </row>
    <row r="146" s="5" customFormat="1" ht="42" hidden="1" customHeight="1" spans="1:29">
      <c r="A146" s="46" t="s">
        <v>40</v>
      </c>
      <c r="B146" s="46"/>
      <c r="C146" s="46"/>
      <c r="D146" s="46"/>
      <c r="E146" s="46">
        <v>7</v>
      </c>
      <c r="F146" s="46"/>
      <c r="G146" s="47"/>
      <c r="H146" s="47"/>
      <c r="I146" s="84"/>
      <c r="J146" s="84"/>
      <c r="K146" s="46"/>
      <c r="L146" s="79">
        <f t="shared" ref="L146:Z146" si="41">SUM(L147:L153)</f>
        <v>1609.67</v>
      </c>
      <c r="M146" s="79">
        <f t="shared" si="41"/>
        <v>1609.67</v>
      </c>
      <c r="N146" s="79">
        <f t="shared" si="41"/>
        <v>1523.15</v>
      </c>
      <c r="O146" s="79">
        <f t="shared" si="41"/>
        <v>86.52</v>
      </c>
      <c r="P146" s="79">
        <f t="shared" si="41"/>
        <v>0</v>
      </c>
      <c r="Q146" s="79">
        <f t="shared" si="41"/>
        <v>0</v>
      </c>
      <c r="R146" s="79">
        <f t="shared" si="41"/>
        <v>0</v>
      </c>
      <c r="S146" s="79">
        <f t="shared" si="41"/>
        <v>0</v>
      </c>
      <c r="T146" s="79">
        <f t="shared" si="41"/>
        <v>0</v>
      </c>
      <c r="U146" s="79">
        <f t="shared" si="41"/>
        <v>0</v>
      </c>
      <c r="V146" s="79">
        <f t="shared" si="41"/>
        <v>238</v>
      </c>
      <c r="W146" s="79">
        <f t="shared" si="41"/>
        <v>1011</v>
      </c>
      <c r="X146" s="79">
        <f t="shared" si="41"/>
        <v>3398</v>
      </c>
      <c r="Y146" s="79">
        <f t="shared" si="41"/>
        <v>144</v>
      </c>
      <c r="Z146" s="79">
        <f t="shared" si="41"/>
        <v>435</v>
      </c>
      <c r="AA146" s="79"/>
      <c r="AB146" s="79"/>
      <c r="AC146" s="101"/>
    </row>
    <row r="147" s="2" customFormat="1" ht="85" hidden="1" customHeight="1" spans="1:29">
      <c r="A147" s="125">
        <v>1</v>
      </c>
      <c r="B147" s="127" t="s">
        <v>457</v>
      </c>
      <c r="C147" s="62" t="s">
        <v>491</v>
      </c>
      <c r="D147" s="56" t="s">
        <v>492</v>
      </c>
      <c r="E147" s="124" t="s">
        <v>493</v>
      </c>
      <c r="F147" s="125" t="s">
        <v>49</v>
      </c>
      <c r="G147" s="56" t="s">
        <v>461</v>
      </c>
      <c r="H147" s="64" t="s">
        <v>462</v>
      </c>
      <c r="I147" s="80">
        <v>2023.04</v>
      </c>
      <c r="J147" s="80">
        <v>2023.12</v>
      </c>
      <c r="K147" s="126" t="s">
        <v>494</v>
      </c>
      <c r="L147" s="92">
        <f t="shared" ref="L147:L153" si="42">SUM(N147:Q147)</f>
        <v>147.37</v>
      </c>
      <c r="M147" s="63">
        <v>147.37</v>
      </c>
      <c r="N147" s="92">
        <v>144</v>
      </c>
      <c r="O147" s="145">
        <v>3.37</v>
      </c>
      <c r="P147" s="145">
        <v>0</v>
      </c>
      <c r="Q147" s="127">
        <v>0</v>
      </c>
      <c r="R147" s="127">
        <v>0</v>
      </c>
      <c r="S147" s="127">
        <v>0</v>
      </c>
      <c r="T147" s="127">
        <v>0</v>
      </c>
      <c r="U147" s="127">
        <v>0</v>
      </c>
      <c r="V147" s="127">
        <v>10</v>
      </c>
      <c r="W147" s="127">
        <v>406</v>
      </c>
      <c r="X147" s="127">
        <v>1099</v>
      </c>
      <c r="Y147" s="127">
        <v>34</v>
      </c>
      <c r="Z147" s="127">
        <v>97</v>
      </c>
      <c r="AA147" s="127"/>
      <c r="AB147" s="127"/>
      <c r="AC147" s="125"/>
    </row>
    <row r="148" s="2" customFormat="1" ht="85" hidden="1" customHeight="1" spans="1:29">
      <c r="A148" s="125">
        <v>2</v>
      </c>
      <c r="B148" s="127" t="s">
        <v>457</v>
      </c>
      <c r="C148" s="62" t="s">
        <v>495</v>
      </c>
      <c r="D148" s="62" t="s">
        <v>496</v>
      </c>
      <c r="E148" s="62" t="s">
        <v>497</v>
      </c>
      <c r="F148" s="125" t="s">
        <v>49</v>
      </c>
      <c r="G148" s="56" t="s">
        <v>461</v>
      </c>
      <c r="H148" s="64" t="s">
        <v>462</v>
      </c>
      <c r="I148" s="80">
        <v>2023.04</v>
      </c>
      <c r="J148" s="80">
        <v>2023.12</v>
      </c>
      <c r="K148" s="126" t="s">
        <v>498</v>
      </c>
      <c r="L148" s="92">
        <f t="shared" si="42"/>
        <v>117.69</v>
      </c>
      <c r="M148" s="147">
        <v>117.69</v>
      </c>
      <c r="N148" s="92">
        <v>94.15</v>
      </c>
      <c r="O148" s="145">
        <v>23.54</v>
      </c>
      <c r="P148" s="145">
        <v>0</v>
      </c>
      <c r="Q148" s="127">
        <v>0</v>
      </c>
      <c r="R148" s="127">
        <v>0</v>
      </c>
      <c r="S148" s="127">
        <v>0</v>
      </c>
      <c r="T148" s="127">
        <v>0</v>
      </c>
      <c r="U148" s="127">
        <v>0</v>
      </c>
      <c r="V148" s="157">
        <v>5</v>
      </c>
      <c r="W148" s="157">
        <v>86</v>
      </c>
      <c r="X148" s="157">
        <v>301</v>
      </c>
      <c r="Y148" s="157">
        <v>29</v>
      </c>
      <c r="Z148" s="157">
        <v>93</v>
      </c>
      <c r="AA148" s="157"/>
      <c r="AB148" s="157"/>
      <c r="AC148" s="125"/>
    </row>
    <row r="149" s="2" customFormat="1" ht="85" hidden="1" customHeight="1" spans="1:29">
      <c r="A149" s="125">
        <v>3</v>
      </c>
      <c r="B149" s="127" t="s">
        <v>457</v>
      </c>
      <c r="C149" s="56" t="s">
        <v>499</v>
      </c>
      <c r="D149" s="56" t="s">
        <v>500</v>
      </c>
      <c r="E149" s="56" t="s">
        <v>501</v>
      </c>
      <c r="F149" s="125" t="s">
        <v>49</v>
      </c>
      <c r="G149" s="56" t="s">
        <v>461</v>
      </c>
      <c r="H149" s="64" t="s">
        <v>462</v>
      </c>
      <c r="I149" s="80">
        <v>2023.04</v>
      </c>
      <c r="J149" s="80">
        <v>2023.12</v>
      </c>
      <c r="K149" s="126" t="s">
        <v>502</v>
      </c>
      <c r="L149" s="92">
        <f t="shared" si="42"/>
        <v>299.61</v>
      </c>
      <c r="M149" s="63">
        <v>299.61</v>
      </c>
      <c r="N149" s="92">
        <v>240</v>
      </c>
      <c r="O149" s="145">
        <v>59.61</v>
      </c>
      <c r="P149" s="145">
        <v>0</v>
      </c>
      <c r="Q149" s="127">
        <v>0</v>
      </c>
      <c r="R149" s="127">
        <v>0</v>
      </c>
      <c r="S149" s="127">
        <v>0</v>
      </c>
      <c r="T149" s="127">
        <v>0</v>
      </c>
      <c r="U149" s="127">
        <v>0</v>
      </c>
      <c r="V149" s="157">
        <v>10</v>
      </c>
      <c r="W149" s="157">
        <v>78</v>
      </c>
      <c r="X149" s="157">
        <v>231</v>
      </c>
      <c r="Y149" s="157">
        <v>10</v>
      </c>
      <c r="Z149" s="157">
        <v>26</v>
      </c>
      <c r="AA149" s="157"/>
      <c r="AB149" s="157"/>
      <c r="AC149" s="125"/>
    </row>
    <row r="150" s="2" customFormat="1" ht="85" hidden="1" customHeight="1" spans="1:29">
      <c r="A150" s="125">
        <v>4</v>
      </c>
      <c r="B150" s="127" t="s">
        <v>457</v>
      </c>
      <c r="C150" s="56" t="s">
        <v>503</v>
      </c>
      <c r="D150" s="56" t="s">
        <v>504</v>
      </c>
      <c r="E150" s="56" t="s">
        <v>505</v>
      </c>
      <c r="F150" s="125" t="s">
        <v>49</v>
      </c>
      <c r="G150" s="56" t="s">
        <v>461</v>
      </c>
      <c r="H150" s="128" t="s">
        <v>506</v>
      </c>
      <c r="I150" s="80">
        <v>2023.04</v>
      </c>
      <c r="J150" s="80">
        <v>2023.12</v>
      </c>
      <c r="K150" s="126" t="s">
        <v>507</v>
      </c>
      <c r="L150" s="92">
        <f t="shared" si="42"/>
        <v>362</v>
      </c>
      <c r="M150" s="63">
        <v>362</v>
      </c>
      <c r="N150" s="92">
        <v>362</v>
      </c>
      <c r="O150" s="145">
        <v>0</v>
      </c>
      <c r="P150" s="145">
        <v>0</v>
      </c>
      <c r="Q150" s="127">
        <v>0</v>
      </c>
      <c r="R150" s="127">
        <v>0</v>
      </c>
      <c r="S150" s="127">
        <v>0</v>
      </c>
      <c r="T150" s="127">
        <v>0</v>
      </c>
      <c r="U150" s="127">
        <v>0</v>
      </c>
      <c r="V150" s="157">
        <v>75</v>
      </c>
      <c r="W150" s="157">
        <v>130</v>
      </c>
      <c r="X150" s="157">
        <v>589</v>
      </c>
      <c r="Y150" s="157">
        <v>20</v>
      </c>
      <c r="Z150" s="157">
        <v>67</v>
      </c>
      <c r="AA150" s="157"/>
      <c r="AB150" s="157"/>
      <c r="AC150" s="125"/>
    </row>
    <row r="151" s="2" customFormat="1" ht="57" hidden="1" customHeight="1" spans="1:29">
      <c r="A151" s="125">
        <v>5</v>
      </c>
      <c r="B151" s="127" t="s">
        <v>457</v>
      </c>
      <c r="C151" s="56" t="s">
        <v>508</v>
      </c>
      <c r="D151" s="56" t="s">
        <v>509</v>
      </c>
      <c r="E151" s="56" t="s">
        <v>510</v>
      </c>
      <c r="F151" s="125" t="s">
        <v>49</v>
      </c>
      <c r="G151" s="56" t="s">
        <v>461</v>
      </c>
      <c r="H151" s="128" t="s">
        <v>506</v>
      </c>
      <c r="I151" s="80">
        <v>2023.04</v>
      </c>
      <c r="J151" s="80">
        <v>2023.12</v>
      </c>
      <c r="K151" s="126" t="s">
        <v>511</v>
      </c>
      <c r="L151" s="92">
        <f t="shared" si="42"/>
        <v>149</v>
      </c>
      <c r="M151" s="63">
        <v>149</v>
      </c>
      <c r="N151" s="92">
        <v>149</v>
      </c>
      <c r="O151" s="145">
        <v>0</v>
      </c>
      <c r="P151" s="145">
        <v>0</v>
      </c>
      <c r="Q151" s="127">
        <v>0</v>
      </c>
      <c r="R151" s="127">
        <v>0</v>
      </c>
      <c r="S151" s="127">
        <v>0</v>
      </c>
      <c r="T151" s="127">
        <v>0</v>
      </c>
      <c r="U151" s="127">
        <v>0</v>
      </c>
      <c r="V151" s="157">
        <v>30</v>
      </c>
      <c r="W151" s="157">
        <v>75</v>
      </c>
      <c r="X151" s="157">
        <v>338</v>
      </c>
      <c r="Y151" s="157">
        <v>24</v>
      </c>
      <c r="Z151" s="157">
        <v>91</v>
      </c>
      <c r="AA151" s="157"/>
      <c r="AB151" s="157"/>
      <c r="AC151" s="125"/>
    </row>
    <row r="152" s="2" customFormat="1" ht="52" hidden="1" customHeight="1" spans="1:29">
      <c r="A152" s="125">
        <v>6</v>
      </c>
      <c r="B152" s="127" t="s">
        <v>457</v>
      </c>
      <c r="C152" s="56" t="s">
        <v>512</v>
      </c>
      <c r="D152" s="56" t="s">
        <v>513</v>
      </c>
      <c r="E152" s="56" t="s">
        <v>514</v>
      </c>
      <c r="F152" s="125" t="s">
        <v>49</v>
      </c>
      <c r="G152" s="56" t="s">
        <v>461</v>
      </c>
      <c r="H152" s="128" t="s">
        <v>506</v>
      </c>
      <c r="I152" s="80">
        <v>2023.04</v>
      </c>
      <c r="J152" s="80">
        <v>2023.12</v>
      </c>
      <c r="K152" s="126" t="s">
        <v>515</v>
      </c>
      <c r="L152" s="92">
        <f t="shared" si="42"/>
        <v>177</v>
      </c>
      <c r="M152" s="63">
        <v>177</v>
      </c>
      <c r="N152" s="92">
        <v>177</v>
      </c>
      <c r="O152" s="145">
        <v>0</v>
      </c>
      <c r="P152" s="145">
        <v>0</v>
      </c>
      <c r="Q152" s="127">
        <v>0</v>
      </c>
      <c r="R152" s="127">
        <v>0</v>
      </c>
      <c r="S152" s="127">
        <v>0</v>
      </c>
      <c r="T152" s="127">
        <v>0</v>
      </c>
      <c r="U152" s="127">
        <v>0</v>
      </c>
      <c r="V152" s="157">
        <v>36</v>
      </c>
      <c r="W152" s="157">
        <v>116</v>
      </c>
      <c r="X152" s="157">
        <v>415</v>
      </c>
      <c r="Y152" s="157">
        <v>17</v>
      </c>
      <c r="Z152" s="157">
        <v>36</v>
      </c>
      <c r="AA152" s="157"/>
      <c r="AB152" s="157"/>
      <c r="AC152" s="125"/>
    </row>
    <row r="153" s="2" customFormat="1" ht="57" hidden="1" customHeight="1" spans="1:29">
      <c r="A153" s="125">
        <v>7</v>
      </c>
      <c r="B153" s="127" t="s">
        <v>457</v>
      </c>
      <c r="C153" s="56" t="s">
        <v>516</v>
      </c>
      <c r="D153" s="56" t="s">
        <v>517</v>
      </c>
      <c r="E153" s="56" t="s">
        <v>518</v>
      </c>
      <c r="F153" s="125" t="s">
        <v>49</v>
      </c>
      <c r="G153" s="56" t="s">
        <v>461</v>
      </c>
      <c r="H153" s="128" t="s">
        <v>506</v>
      </c>
      <c r="I153" s="80">
        <v>2023.04</v>
      </c>
      <c r="J153" s="80">
        <v>2023.12</v>
      </c>
      <c r="K153" s="126" t="s">
        <v>519</v>
      </c>
      <c r="L153" s="92">
        <f t="shared" si="42"/>
        <v>357</v>
      </c>
      <c r="M153" s="63">
        <v>357</v>
      </c>
      <c r="N153" s="92">
        <v>357</v>
      </c>
      <c r="O153" s="145">
        <v>0</v>
      </c>
      <c r="P153" s="145">
        <v>0</v>
      </c>
      <c r="Q153" s="127">
        <v>0</v>
      </c>
      <c r="R153" s="127">
        <v>0</v>
      </c>
      <c r="S153" s="127">
        <v>0</v>
      </c>
      <c r="T153" s="127">
        <v>0</v>
      </c>
      <c r="U153" s="127">
        <v>0</v>
      </c>
      <c r="V153" s="157">
        <v>72</v>
      </c>
      <c r="W153" s="157">
        <v>120</v>
      </c>
      <c r="X153" s="157">
        <v>425</v>
      </c>
      <c r="Y153" s="157">
        <v>10</v>
      </c>
      <c r="Z153" s="157">
        <v>25</v>
      </c>
      <c r="AA153" s="157"/>
      <c r="AB153" s="157"/>
      <c r="AC153" s="125"/>
    </row>
    <row r="154" s="5" customFormat="1" ht="42" hidden="1" customHeight="1" spans="1:29">
      <c r="A154" s="46" t="s">
        <v>41</v>
      </c>
      <c r="B154" s="46"/>
      <c r="C154" s="46"/>
      <c r="D154" s="46"/>
      <c r="E154" s="46">
        <v>14</v>
      </c>
      <c r="F154" s="46"/>
      <c r="G154" s="47"/>
      <c r="H154" s="47"/>
      <c r="I154" s="84"/>
      <c r="J154" s="84"/>
      <c r="K154" s="46"/>
      <c r="L154" s="79">
        <f t="shared" ref="L154:Z154" si="43">SUM(L155:L168)</f>
        <v>18598.36</v>
      </c>
      <c r="M154" s="79">
        <f t="shared" si="43"/>
        <v>18829.76</v>
      </c>
      <c r="N154" s="79">
        <f t="shared" si="43"/>
        <v>13595.37</v>
      </c>
      <c r="O154" s="79">
        <f t="shared" si="43"/>
        <v>3847.61</v>
      </c>
      <c r="P154" s="79">
        <f t="shared" si="43"/>
        <v>403.58</v>
      </c>
      <c r="Q154" s="79">
        <f t="shared" si="43"/>
        <v>751.8</v>
      </c>
      <c r="R154" s="79">
        <f t="shared" si="43"/>
        <v>0</v>
      </c>
      <c r="S154" s="79">
        <f t="shared" si="43"/>
        <v>0</v>
      </c>
      <c r="T154" s="79">
        <f t="shared" si="43"/>
        <v>0</v>
      </c>
      <c r="U154" s="79">
        <f t="shared" si="43"/>
        <v>231.4</v>
      </c>
      <c r="V154" s="79">
        <f t="shared" si="43"/>
        <v>196</v>
      </c>
      <c r="W154" s="79">
        <f t="shared" si="43"/>
        <v>1186</v>
      </c>
      <c r="X154" s="79">
        <f t="shared" si="43"/>
        <v>5269</v>
      </c>
      <c r="Y154" s="79">
        <f t="shared" si="43"/>
        <v>220</v>
      </c>
      <c r="Z154" s="79">
        <f t="shared" si="43"/>
        <v>820</v>
      </c>
      <c r="AA154" s="79"/>
      <c r="AB154" s="79"/>
      <c r="AC154" s="101"/>
    </row>
    <row r="155" s="2" customFormat="1" ht="104" hidden="1" customHeight="1" spans="1:29">
      <c r="A155" s="125">
        <v>1</v>
      </c>
      <c r="B155" s="127" t="s">
        <v>457</v>
      </c>
      <c r="C155" s="62" t="s">
        <v>520</v>
      </c>
      <c r="D155" s="62" t="s">
        <v>521</v>
      </c>
      <c r="E155" s="62" t="s">
        <v>522</v>
      </c>
      <c r="F155" s="125" t="s">
        <v>49</v>
      </c>
      <c r="G155" s="62" t="s">
        <v>461</v>
      </c>
      <c r="H155" s="64" t="s">
        <v>462</v>
      </c>
      <c r="I155" s="80">
        <v>2023.04</v>
      </c>
      <c r="J155" s="80">
        <v>2023.12</v>
      </c>
      <c r="K155" s="126" t="s">
        <v>523</v>
      </c>
      <c r="L155" s="148">
        <f t="shared" ref="L155:L168" si="44">SUM(N155:Q155)</f>
        <v>889.68</v>
      </c>
      <c r="M155" s="147">
        <v>889.68</v>
      </c>
      <c r="N155" s="147">
        <v>635.17</v>
      </c>
      <c r="O155" s="127">
        <v>254.51</v>
      </c>
      <c r="P155" s="127">
        <v>0</v>
      </c>
      <c r="Q155" s="127">
        <v>0</v>
      </c>
      <c r="R155" s="127">
        <v>0</v>
      </c>
      <c r="S155" s="127">
        <v>0</v>
      </c>
      <c r="T155" s="127">
        <v>0</v>
      </c>
      <c r="U155" s="127">
        <v>0</v>
      </c>
      <c r="V155" s="127">
        <v>12</v>
      </c>
      <c r="W155" s="127">
        <v>66</v>
      </c>
      <c r="X155" s="127">
        <v>251</v>
      </c>
      <c r="Y155" s="127">
        <v>7</v>
      </c>
      <c r="Z155" s="127">
        <v>27</v>
      </c>
      <c r="AA155" s="127"/>
      <c r="AB155" s="127"/>
      <c r="AC155" s="125"/>
    </row>
    <row r="156" s="2" customFormat="1" ht="108" hidden="1" customHeight="1" spans="1:29">
      <c r="A156" s="125">
        <v>2</v>
      </c>
      <c r="B156" s="127" t="s">
        <v>457</v>
      </c>
      <c r="C156" s="62" t="s">
        <v>524</v>
      </c>
      <c r="D156" s="62" t="s">
        <v>525</v>
      </c>
      <c r="E156" s="62" t="s">
        <v>526</v>
      </c>
      <c r="F156" s="125" t="s">
        <v>49</v>
      </c>
      <c r="G156" s="62" t="s">
        <v>461</v>
      </c>
      <c r="H156" s="64" t="s">
        <v>462</v>
      </c>
      <c r="I156" s="80">
        <v>2023.04</v>
      </c>
      <c r="J156" s="80">
        <v>2023.12</v>
      </c>
      <c r="K156" s="126" t="s">
        <v>527</v>
      </c>
      <c r="L156" s="148">
        <f t="shared" si="44"/>
        <v>1420</v>
      </c>
      <c r="M156" s="147">
        <v>1420</v>
      </c>
      <c r="N156" s="147">
        <v>1006.73</v>
      </c>
      <c r="O156" s="127">
        <v>413.27</v>
      </c>
      <c r="P156" s="127">
        <v>0</v>
      </c>
      <c r="Q156" s="127">
        <v>0</v>
      </c>
      <c r="R156" s="127">
        <v>0</v>
      </c>
      <c r="S156" s="127">
        <v>0</v>
      </c>
      <c r="T156" s="127">
        <v>0</v>
      </c>
      <c r="U156" s="127">
        <v>0</v>
      </c>
      <c r="V156" s="127">
        <v>15</v>
      </c>
      <c r="W156" s="127">
        <v>69</v>
      </c>
      <c r="X156" s="127">
        <v>246</v>
      </c>
      <c r="Y156" s="127">
        <v>11</v>
      </c>
      <c r="Z156" s="127">
        <v>35</v>
      </c>
      <c r="AA156" s="127"/>
      <c r="AB156" s="127"/>
      <c r="AC156" s="125"/>
    </row>
    <row r="157" s="2" customFormat="1" ht="115" hidden="1" customHeight="1" spans="1:29">
      <c r="A157" s="125">
        <v>3</v>
      </c>
      <c r="B157" s="127" t="s">
        <v>457</v>
      </c>
      <c r="C157" s="62" t="s">
        <v>528</v>
      </c>
      <c r="D157" s="62" t="s">
        <v>529</v>
      </c>
      <c r="E157" s="62" t="s">
        <v>530</v>
      </c>
      <c r="F157" s="125" t="s">
        <v>49</v>
      </c>
      <c r="G157" s="62" t="s">
        <v>461</v>
      </c>
      <c r="H157" s="64" t="s">
        <v>462</v>
      </c>
      <c r="I157" s="80">
        <v>2023.04</v>
      </c>
      <c r="J157" s="80">
        <v>2023.12</v>
      </c>
      <c r="K157" s="126" t="s">
        <v>531</v>
      </c>
      <c r="L157" s="148">
        <f t="shared" si="44"/>
        <v>543.61</v>
      </c>
      <c r="M157" s="147">
        <v>543.61</v>
      </c>
      <c r="N157" s="92">
        <v>432.41</v>
      </c>
      <c r="O157" s="127">
        <v>111.2</v>
      </c>
      <c r="P157" s="127">
        <v>0</v>
      </c>
      <c r="Q157" s="127">
        <v>0</v>
      </c>
      <c r="R157" s="127">
        <v>0</v>
      </c>
      <c r="S157" s="127">
        <v>0</v>
      </c>
      <c r="T157" s="127">
        <v>0</v>
      </c>
      <c r="U157" s="127">
        <v>0</v>
      </c>
      <c r="V157" s="157">
        <v>8</v>
      </c>
      <c r="W157" s="157">
        <v>70</v>
      </c>
      <c r="X157" s="157">
        <v>313</v>
      </c>
      <c r="Y157" s="157">
        <v>15</v>
      </c>
      <c r="Z157" s="157">
        <v>44</v>
      </c>
      <c r="AA157" s="157"/>
      <c r="AB157" s="157"/>
      <c r="AC157" s="125"/>
    </row>
    <row r="158" s="2" customFormat="1" ht="123" hidden="1" customHeight="1" spans="1:29">
      <c r="A158" s="125">
        <v>4</v>
      </c>
      <c r="B158" s="127" t="s">
        <v>457</v>
      </c>
      <c r="C158" s="62" t="s">
        <v>532</v>
      </c>
      <c r="D158" s="62" t="s">
        <v>533</v>
      </c>
      <c r="E158" s="62" t="s">
        <v>534</v>
      </c>
      <c r="F158" s="125" t="s">
        <v>49</v>
      </c>
      <c r="G158" s="62" t="s">
        <v>461</v>
      </c>
      <c r="H158" s="64" t="s">
        <v>462</v>
      </c>
      <c r="I158" s="80">
        <v>2023.04</v>
      </c>
      <c r="J158" s="80">
        <v>2023.12</v>
      </c>
      <c r="K158" s="126" t="s">
        <v>535</v>
      </c>
      <c r="L158" s="148">
        <f t="shared" si="44"/>
        <v>872.71</v>
      </c>
      <c r="M158" s="147">
        <v>872.71</v>
      </c>
      <c r="N158" s="92">
        <v>654.53</v>
      </c>
      <c r="O158" s="127">
        <v>218.18</v>
      </c>
      <c r="P158" s="127">
        <v>0</v>
      </c>
      <c r="Q158" s="127">
        <v>0</v>
      </c>
      <c r="R158" s="127">
        <v>0</v>
      </c>
      <c r="S158" s="127">
        <v>0</v>
      </c>
      <c r="T158" s="127">
        <v>0</v>
      </c>
      <c r="U158" s="127">
        <v>0</v>
      </c>
      <c r="V158" s="157">
        <v>13</v>
      </c>
      <c r="W158" s="157">
        <v>85</v>
      </c>
      <c r="X158" s="157">
        <v>405</v>
      </c>
      <c r="Y158" s="157">
        <v>9</v>
      </c>
      <c r="Z158" s="157">
        <v>32</v>
      </c>
      <c r="AA158" s="157"/>
      <c r="AB158" s="157"/>
      <c r="AC158" s="125"/>
    </row>
    <row r="159" s="2" customFormat="1" ht="150" hidden="1" customHeight="1" spans="1:29">
      <c r="A159" s="125">
        <v>5</v>
      </c>
      <c r="B159" s="127" t="s">
        <v>457</v>
      </c>
      <c r="C159" s="62" t="s">
        <v>536</v>
      </c>
      <c r="D159" s="62" t="s">
        <v>537</v>
      </c>
      <c r="E159" s="62" t="s">
        <v>538</v>
      </c>
      <c r="F159" s="125" t="s">
        <v>49</v>
      </c>
      <c r="G159" s="62" t="s">
        <v>461</v>
      </c>
      <c r="H159" s="64" t="s">
        <v>462</v>
      </c>
      <c r="I159" s="80">
        <v>2023.04</v>
      </c>
      <c r="J159" s="80">
        <v>2023.12</v>
      </c>
      <c r="K159" s="126" t="s">
        <v>539</v>
      </c>
      <c r="L159" s="148">
        <f t="shared" si="44"/>
        <v>1999.56</v>
      </c>
      <c r="M159" s="147">
        <v>1999.56</v>
      </c>
      <c r="N159" s="92">
        <v>1457.61</v>
      </c>
      <c r="O159" s="127">
        <v>541.95</v>
      </c>
      <c r="P159" s="127">
        <v>0</v>
      </c>
      <c r="Q159" s="127">
        <v>0</v>
      </c>
      <c r="R159" s="127">
        <v>0</v>
      </c>
      <c r="S159" s="127">
        <v>0</v>
      </c>
      <c r="T159" s="127">
        <v>0</v>
      </c>
      <c r="U159" s="127">
        <v>0</v>
      </c>
      <c r="V159" s="157">
        <v>18</v>
      </c>
      <c r="W159" s="157">
        <v>66</v>
      </c>
      <c r="X159" s="157">
        <v>311</v>
      </c>
      <c r="Y159" s="157">
        <v>11</v>
      </c>
      <c r="Z159" s="157">
        <v>48</v>
      </c>
      <c r="AA159" s="157"/>
      <c r="AB159" s="157"/>
      <c r="AC159" s="125"/>
    </row>
    <row r="160" s="2" customFormat="1" ht="152" hidden="1" customHeight="1" spans="1:29">
      <c r="A160" s="125">
        <v>6</v>
      </c>
      <c r="B160" s="127" t="s">
        <v>457</v>
      </c>
      <c r="C160" s="62" t="s">
        <v>540</v>
      </c>
      <c r="D160" s="62" t="s">
        <v>541</v>
      </c>
      <c r="E160" s="62" t="s">
        <v>542</v>
      </c>
      <c r="F160" s="125" t="s">
        <v>49</v>
      </c>
      <c r="G160" s="62" t="s">
        <v>461</v>
      </c>
      <c r="H160" s="64" t="s">
        <v>462</v>
      </c>
      <c r="I160" s="80">
        <v>2023.04</v>
      </c>
      <c r="J160" s="80">
        <v>2023.12</v>
      </c>
      <c r="K160" s="126" t="s">
        <v>543</v>
      </c>
      <c r="L160" s="148">
        <f t="shared" si="44"/>
        <v>2527.4</v>
      </c>
      <c r="M160" s="147">
        <v>2527.4</v>
      </c>
      <c r="N160" s="92">
        <v>1796.17</v>
      </c>
      <c r="O160" s="127">
        <v>479.43</v>
      </c>
      <c r="P160" s="127">
        <v>0</v>
      </c>
      <c r="Q160" s="127">
        <v>251.8</v>
      </c>
      <c r="R160" s="127">
        <v>0</v>
      </c>
      <c r="S160" s="127">
        <v>0</v>
      </c>
      <c r="T160" s="127">
        <v>0</v>
      </c>
      <c r="U160" s="127">
        <v>0</v>
      </c>
      <c r="V160" s="157">
        <v>20</v>
      </c>
      <c r="W160" s="157">
        <v>141</v>
      </c>
      <c r="X160" s="157">
        <v>656</v>
      </c>
      <c r="Y160" s="157">
        <v>18</v>
      </c>
      <c r="Z160" s="157">
        <v>83</v>
      </c>
      <c r="AA160" s="157"/>
      <c r="AB160" s="157"/>
      <c r="AC160" s="125"/>
    </row>
    <row r="161" s="2" customFormat="1" ht="166" hidden="1" customHeight="1" spans="1:29">
      <c r="A161" s="125">
        <v>7</v>
      </c>
      <c r="B161" s="127" t="s">
        <v>457</v>
      </c>
      <c r="C161" s="62" t="s">
        <v>544</v>
      </c>
      <c r="D161" s="62" t="s">
        <v>545</v>
      </c>
      <c r="E161" s="62" t="s">
        <v>546</v>
      </c>
      <c r="F161" s="125" t="s">
        <v>49</v>
      </c>
      <c r="G161" s="62" t="s">
        <v>461</v>
      </c>
      <c r="H161" s="64" t="s">
        <v>462</v>
      </c>
      <c r="I161" s="80">
        <v>2023.04</v>
      </c>
      <c r="J161" s="80">
        <v>2023.12</v>
      </c>
      <c r="K161" s="126" t="s">
        <v>547</v>
      </c>
      <c r="L161" s="148">
        <f t="shared" si="44"/>
        <v>2728.75</v>
      </c>
      <c r="M161" s="147">
        <v>2839.15</v>
      </c>
      <c r="N161" s="147">
        <v>2051.93</v>
      </c>
      <c r="O161" s="127">
        <v>176.82</v>
      </c>
      <c r="P161" s="127">
        <v>0</v>
      </c>
      <c r="Q161" s="127">
        <v>500</v>
      </c>
      <c r="R161" s="127">
        <v>0</v>
      </c>
      <c r="S161" s="127">
        <v>0</v>
      </c>
      <c r="T161" s="127">
        <v>0</v>
      </c>
      <c r="U161" s="127">
        <v>110.4</v>
      </c>
      <c r="V161" s="157">
        <v>20</v>
      </c>
      <c r="W161" s="157">
        <v>131</v>
      </c>
      <c r="X161" s="157">
        <v>632</v>
      </c>
      <c r="Y161" s="157">
        <v>25</v>
      </c>
      <c r="Z161" s="157">
        <v>90</v>
      </c>
      <c r="AA161" s="157"/>
      <c r="AB161" s="157"/>
      <c r="AC161" s="125"/>
    </row>
    <row r="162" s="2" customFormat="1" ht="62" hidden="1" customHeight="1" spans="1:29">
      <c r="A162" s="125">
        <v>8</v>
      </c>
      <c r="B162" s="127" t="s">
        <v>457</v>
      </c>
      <c r="C162" s="62" t="s">
        <v>548</v>
      </c>
      <c r="D162" s="62" t="s">
        <v>549</v>
      </c>
      <c r="E162" s="62" t="s">
        <v>550</v>
      </c>
      <c r="F162" s="125" t="s">
        <v>49</v>
      </c>
      <c r="G162" s="62" t="s">
        <v>461</v>
      </c>
      <c r="H162" s="64" t="s">
        <v>462</v>
      </c>
      <c r="I162" s="80">
        <v>2023.04</v>
      </c>
      <c r="J162" s="80">
        <v>2023.12</v>
      </c>
      <c r="K162" s="126" t="s">
        <v>551</v>
      </c>
      <c r="L162" s="148">
        <f t="shared" si="44"/>
        <v>378.31</v>
      </c>
      <c r="M162" s="147">
        <v>378.31</v>
      </c>
      <c r="N162" s="147">
        <v>329.34</v>
      </c>
      <c r="O162" s="127">
        <v>48.97</v>
      </c>
      <c r="P162" s="127">
        <v>0</v>
      </c>
      <c r="Q162" s="127">
        <v>0</v>
      </c>
      <c r="R162" s="127">
        <v>0</v>
      </c>
      <c r="S162" s="127">
        <v>0</v>
      </c>
      <c r="T162" s="127">
        <v>0</v>
      </c>
      <c r="U162" s="127">
        <v>0</v>
      </c>
      <c r="V162" s="157">
        <v>5</v>
      </c>
      <c r="W162" s="157">
        <v>48</v>
      </c>
      <c r="X162" s="157">
        <v>164</v>
      </c>
      <c r="Y162" s="157">
        <v>8</v>
      </c>
      <c r="Z162" s="157">
        <v>24</v>
      </c>
      <c r="AA162" s="157"/>
      <c r="AB162" s="157"/>
      <c r="AC162" s="125"/>
    </row>
    <row r="163" s="2" customFormat="1" ht="60" hidden="1" customHeight="1" spans="1:29">
      <c r="A163" s="125">
        <v>9</v>
      </c>
      <c r="B163" s="127" t="s">
        <v>457</v>
      </c>
      <c r="C163" s="62" t="s">
        <v>552</v>
      </c>
      <c r="D163" s="62" t="s">
        <v>545</v>
      </c>
      <c r="E163" s="62" t="s">
        <v>553</v>
      </c>
      <c r="F163" s="125" t="s">
        <v>49</v>
      </c>
      <c r="G163" s="62" t="s">
        <v>461</v>
      </c>
      <c r="H163" s="64" t="s">
        <v>462</v>
      </c>
      <c r="I163" s="80">
        <v>2023.04</v>
      </c>
      <c r="J163" s="80">
        <v>2023.12</v>
      </c>
      <c r="K163" s="126" t="s">
        <v>554</v>
      </c>
      <c r="L163" s="148">
        <f t="shared" si="44"/>
        <v>891.46</v>
      </c>
      <c r="M163" s="147">
        <v>891.46</v>
      </c>
      <c r="N163" s="92">
        <v>594.69</v>
      </c>
      <c r="O163" s="127">
        <v>296.77</v>
      </c>
      <c r="P163" s="127">
        <v>0</v>
      </c>
      <c r="Q163" s="127">
        <v>0</v>
      </c>
      <c r="R163" s="127">
        <v>0</v>
      </c>
      <c r="S163" s="127">
        <v>0</v>
      </c>
      <c r="T163" s="127">
        <v>0</v>
      </c>
      <c r="U163" s="127">
        <v>0</v>
      </c>
      <c r="V163" s="157">
        <v>13</v>
      </c>
      <c r="W163" s="157">
        <v>64</v>
      </c>
      <c r="X163" s="157">
        <v>272</v>
      </c>
      <c r="Y163" s="157">
        <v>10</v>
      </c>
      <c r="Z163" s="157">
        <v>47</v>
      </c>
      <c r="AA163" s="157"/>
      <c r="AB163" s="157"/>
      <c r="AC163" s="125"/>
    </row>
    <row r="164" s="2" customFormat="1" ht="85" hidden="1" customHeight="1" spans="1:29">
      <c r="A164" s="125">
        <v>10</v>
      </c>
      <c r="B164" s="127" t="s">
        <v>457</v>
      </c>
      <c r="C164" s="62" t="s">
        <v>555</v>
      </c>
      <c r="D164" s="62" t="s">
        <v>556</v>
      </c>
      <c r="E164" s="62" t="s">
        <v>557</v>
      </c>
      <c r="F164" s="125" t="s">
        <v>49</v>
      </c>
      <c r="G164" s="62" t="s">
        <v>461</v>
      </c>
      <c r="H164" s="64" t="s">
        <v>462</v>
      </c>
      <c r="I164" s="80">
        <v>2023.04</v>
      </c>
      <c r="J164" s="80">
        <v>2023.12</v>
      </c>
      <c r="K164" s="126" t="s">
        <v>558</v>
      </c>
      <c r="L164" s="148">
        <f t="shared" si="44"/>
        <v>1123.07</v>
      </c>
      <c r="M164" s="147">
        <v>1123.07</v>
      </c>
      <c r="N164" s="92">
        <v>811.35</v>
      </c>
      <c r="O164" s="127">
        <v>311.72</v>
      </c>
      <c r="P164" s="127">
        <v>0</v>
      </c>
      <c r="Q164" s="127">
        <v>0</v>
      </c>
      <c r="R164" s="127">
        <v>0</v>
      </c>
      <c r="S164" s="127">
        <v>0</v>
      </c>
      <c r="T164" s="127">
        <v>0</v>
      </c>
      <c r="U164" s="127">
        <v>0</v>
      </c>
      <c r="V164" s="157">
        <v>15</v>
      </c>
      <c r="W164" s="157">
        <v>69</v>
      </c>
      <c r="X164" s="157">
        <v>320</v>
      </c>
      <c r="Y164" s="157">
        <v>25</v>
      </c>
      <c r="Z164" s="157">
        <v>91</v>
      </c>
      <c r="AA164" s="157"/>
      <c r="AB164" s="157"/>
      <c r="AC164" s="125"/>
    </row>
    <row r="165" s="2" customFormat="1" ht="183" hidden="1" customHeight="1" spans="1:29">
      <c r="A165" s="125">
        <v>11</v>
      </c>
      <c r="B165" s="127" t="s">
        <v>457</v>
      </c>
      <c r="C165" s="62" t="s">
        <v>559</v>
      </c>
      <c r="D165" s="62" t="s">
        <v>560</v>
      </c>
      <c r="E165" s="62" t="s">
        <v>561</v>
      </c>
      <c r="F165" s="125" t="s">
        <v>49</v>
      </c>
      <c r="G165" s="62" t="s">
        <v>461</v>
      </c>
      <c r="H165" s="64" t="s">
        <v>462</v>
      </c>
      <c r="I165" s="80">
        <v>2023.04</v>
      </c>
      <c r="J165" s="80">
        <v>2023.12</v>
      </c>
      <c r="K165" s="126" t="s">
        <v>562</v>
      </c>
      <c r="L165" s="148">
        <f t="shared" si="44"/>
        <v>965.73</v>
      </c>
      <c r="M165" s="147">
        <v>965.73</v>
      </c>
      <c r="N165" s="147">
        <v>693</v>
      </c>
      <c r="O165" s="127">
        <v>272.73</v>
      </c>
      <c r="P165" s="127">
        <v>0</v>
      </c>
      <c r="Q165" s="127">
        <v>0</v>
      </c>
      <c r="R165" s="127">
        <v>0</v>
      </c>
      <c r="S165" s="127">
        <v>0</v>
      </c>
      <c r="T165" s="127">
        <v>0</v>
      </c>
      <c r="U165" s="127">
        <v>0</v>
      </c>
      <c r="V165" s="157">
        <v>13</v>
      </c>
      <c r="W165" s="157">
        <v>75</v>
      </c>
      <c r="X165" s="157">
        <v>338</v>
      </c>
      <c r="Y165" s="157">
        <v>24</v>
      </c>
      <c r="Z165" s="157">
        <v>91</v>
      </c>
      <c r="AA165" s="157"/>
      <c r="AB165" s="157"/>
      <c r="AC165" s="125"/>
    </row>
    <row r="166" s="2" customFormat="1" ht="328" hidden="1" customHeight="1" spans="1:29">
      <c r="A166" s="125">
        <v>12</v>
      </c>
      <c r="B166" s="127" t="s">
        <v>457</v>
      </c>
      <c r="C166" s="62" t="s">
        <v>563</v>
      </c>
      <c r="D166" s="62" t="s">
        <v>564</v>
      </c>
      <c r="E166" s="129" t="s">
        <v>565</v>
      </c>
      <c r="F166" s="125" t="s">
        <v>49</v>
      </c>
      <c r="G166" s="62" t="s">
        <v>461</v>
      </c>
      <c r="H166" s="64" t="s">
        <v>462</v>
      </c>
      <c r="I166" s="80">
        <v>2023.04</v>
      </c>
      <c r="J166" s="80">
        <v>2023.12</v>
      </c>
      <c r="K166" s="126" t="s">
        <v>566</v>
      </c>
      <c r="L166" s="148">
        <f t="shared" si="44"/>
        <v>2271.36</v>
      </c>
      <c r="M166" s="147">
        <v>2392.36</v>
      </c>
      <c r="N166" s="147">
        <v>1659.44</v>
      </c>
      <c r="O166" s="127">
        <v>548.19</v>
      </c>
      <c r="P166" s="127">
        <v>63.73</v>
      </c>
      <c r="Q166" s="127">
        <v>0</v>
      </c>
      <c r="R166" s="127">
        <v>0</v>
      </c>
      <c r="S166" s="127">
        <v>0</v>
      </c>
      <c r="T166" s="127">
        <v>0</v>
      </c>
      <c r="U166" s="127">
        <v>121</v>
      </c>
      <c r="V166" s="157">
        <v>18</v>
      </c>
      <c r="W166" s="157">
        <v>66</v>
      </c>
      <c r="X166" s="157">
        <v>345</v>
      </c>
      <c r="Y166" s="157">
        <v>16</v>
      </c>
      <c r="Z166" s="157">
        <v>54</v>
      </c>
      <c r="AA166" s="157"/>
      <c r="AB166" s="157"/>
      <c r="AC166" s="125"/>
    </row>
    <row r="167" s="2" customFormat="1" ht="67" hidden="1" customHeight="1" spans="1:29">
      <c r="A167" s="125">
        <v>13</v>
      </c>
      <c r="B167" s="62" t="s">
        <v>457</v>
      </c>
      <c r="C167" s="62" t="s">
        <v>567</v>
      </c>
      <c r="D167" s="62" t="s">
        <v>568</v>
      </c>
      <c r="E167" s="62" t="s">
        <v>569</v>
      </c>
      <c r="F167" s="125" t="s">
        <v>49</v>
      </c>
      <c r="G167" s="62" t="s">
        <v>461</v>
      </c>
      <c r="H167" s="64" t="s">
        <v>462</v>
      </c>
      <c r="I167" s="80">
        <v>2023.04</v>
      </c>
      <c r="J167" s="80">
        <v>2023.12</v>
      </c>
      <c r="K167" s="126" t="s">
        <v>570</v>
      </c>
      <c r="L167" s="148">
        <f t="shared" si="44"/>
        <v>886.74</v>
      </c>
      <c r="M167" s="127">
        <v>886.74</v>
      </c>
      <c r="N167" s="127">
        <v>745.94</v>
      </c>
      <c r="O167" s="127">
        <v>63.73</v>
      </c>
      <c r="P167" s="127">
        <v>77.07</v>
      </c>
      <c r="Q167" s="127">
        <v>0</v>
      </c>
      <c r="R167" s="127">
        <v>0</v>
      </c>
      <c r="S167" s="127">
        <v>0</v>
      </c>
      <c r="T167" s="127">
        <v>0</v>
      </c>
      <c r="U167" s="127">
        <v>0</v>
      </c>
      <c r="V167" s="127">
        <v>13</v>
      </c>
      <c r="W167" s="127">
        <v>130</v>
      </c>
      <c r="X167" s="127">
        <v>589</v>
      </c>
      <c r="Y167" s="127">
        <v>20</v>
      </c>
      <c r="Z167" s="127">
        <v>67</v>
      </c>
      <c r="AA167" s="127"/>
      <c r="AB167" s="127"/>
      <c r="AC167" s="125"/>
    </row>
    <row r="168" s="2" customFormat="1" ht="102" hidden="1" customHeight="1" spans="1:29">
      <c r="A168" s="125">
        <v>14</v>
      </c>
      <c r="B168" s="59" t="s">
        <v>457</v>
      </c>
      <c r="C168" s="59" t="s">
        <v>571</v>
      </c>
      <c r="D168" s="59" t="s">
        <v>572</v>
      </c>
      <c r="E168" s="56" t="s">
        <v>573</v>
      </c>
      <c r="F168" s="125" t="s">
        <v>49</v>
      </c>
      <c r="G168" s="62" t="s">
        <v>461</v>
      </c>
      <c r="H168" s="64" t="s">
        <v>462</v>
      </c>
      <c r="I168" s="80">
        <v>2023.04</v>
      </c>
      <c r="J168" s="80">
        <v>2023.12</v>
      </c>
      <c r="K168" s="126" t="s">
        <v>574</v>
      </c>
      <c r="L168" s="148">
        <f t="shared" si="44"/>
        <v>1099.98</v>
      </c>
      <c r="M168" s="63">
        <v>1099.98</v>
      </c>
      <c r="N168" s="63">
        <v>727.06</v>
      </c>
      <c r="O168" s="63">
        <v>110.14</v>
      </c>
      <c r="P168" s="63">
        <v>262.78</v>
      </c>
      <c r="Q168" s="63">
        <v>0</v>
      </c>
      <c r="R168" s="63">
        <v>0</v>
      </c>
      <c r="S168" s="63">
        <v>0</v>
      </c>
      <c r="T168" s="63">
        <v>0</v>
      </c>
      <c r="U168" s="63">
        <v>0</v>
      </c>
      <c r="V168" s="63">
        <v>13</v>
      </c>
      <c r="W168" s="63">
        <v>106</v>
      </c>
      <c r="X168" s="63">
        <v>427</v>
      </c>
      <c r="Y168" s="63">
        <v>21</v>
      </c>
      <c r="Z168" s="63">
        <v>87</v>
      </c>
      <c r="AA168" s="63"/>
      <c r="AB168" s="63"/>
      <c r="AC168" s="125"/>
    </row>
    <row r="169" s="5" customFormat="1" ht="42" hidden="1" customHeight="1" spans="1:29">
      <c r="A169" s="46" t="s">
        <v>42</v>
      </c>
      <c r="B169" s="46"/>
      <c r="C169" s="46"/>
      <c r="D169" s="46"/>
      <c r="E169" s="46">
        <v>1</v>
      </c>
      <c r="F169" s="46"/>
      <c r="G169" s="47"/>
      <c r="H169" s="47"/>
      <c r="I169" s="84"/>
      <c r="J169" s="84"/>
      <c r="K169" s="46"/>
      <c r="L169" s="79">
        <f t="shared" ref="L169:Z169" si="45">SUM(L170)</f>
        <v>225.38</v>
      </c>
      <c r="M169" s="79">
        <f t="shared" si="45"/>
        <v>225.38</v>
      </c>
      <c r="N169" s="79">
        <f t="shared" si="45"/>
        <v>225.38</v>
      </c>
      <c r="O169" s="79">
        <f t="shared" si="45"/>
        <v>0</v>
      </c>
      <c r="P169" s="79">
        <f t="shared" si="45"/>
        <v>0</v>
      </c>
      <c r="Q169" s="79">
        <f t="shared" si="45"/>
        <v>0</v>
      </c>
      <c r="R169" s="79">
        <f t="shared" si="45"/>
        <v>0</v>
      </c>
      <c r="S169" s="79">
        <f t="shared" si="45"/>
        <v>0</v>
      </c>
      <c r="T169" s="79">
        <f t="shared" si="45"/>
        <v>0</v>
      </c>
      <c r="U169" s="79">
        <f t="shared" si="45"/>
        <v>0</v>
      </c>
      <c r="V169" s="79">
        <f t="shared" si="45"/>
        <v>0</v>
      </c>
      <c r="W169" s="79">
        <f t="shared" si="45"/>
        <v>0</v>
      </c>
      <c r="X169" s="79">
        <f t="shared" si="45"/>
        <v>0</v>
      </c>
      <c r="Y169" s="79">
        <f t="shared" si="45"/>
        <v>0</v>
      </c>
      <c r="Z169" s="79">
        <f t="shared" si="45"/>
        <v>0</v>
      </c>
      <c r="AA169" s="79"/>
      <c r="AB169" s="79"/>
      <c r="AC169" s="101"/>
    </row>
    <row r="170" s="2" customFormat="1" ht="57" hidden="1" customHeight="1" spans="1:29">
      <c r="A170" s="125">
        <v>1</v>
      </c>
      <c r="B170" s="106" t="s">
        <v>457</v>
      </c>
      <c r="C170" s="106" t="s">
        <v>575</v>
      </c>
      <c r="D170" s="127" t="s">
        <v>457</v>
      </c>
      <c r="E170" s="106" t="s">
        <v>576</v>
      </c>
      <c r="F170" s="125" t="s">
        <v>49</v>
      </c>
      <c r="G170" s="62" t="s">
        <v>461</v>
      </c>
      <c r="H170" s="64" t="s">
        <v>462</v>
      </c>
      <c r="I170" s="80">
        <v>2023.03</v>
      </c>
      <c r="J170" s="80">
        <v>2023.03</v>
      </c>
      <c r="K170" s="126" t="s">
        <v>577</v>
      </c>
      <c r="L170" s="148">
        <f>N170+O170+P170+Q170+R170+S170+T170+U170</f>
        <v>225.38</v>
      </c>
      <c r="M170" s="127">
        <v>225.38</v>
      </c>
      <c r="N170" s="127">
        <v>225.38</v>
      </c>
      <c r="O170" s="127">
        <v>0</v>
      </c>
      <c r="P170" s="127">
        <v>0</v>
      </c>
      <c r="Q170" s="127">
        <v>0</v>
      </c>
      <c r="R170" s="127">
        <v>0</v>
      </c>
      <c r="S170" s="127">
        <v>0</v>
      </c>
      <c r="T170" s="127">
        <v>0</v>
      </c>
      <c r="U170" s="127">
        <v>0</v>
      </c>
      <c r="V170" s="126">
        <v>0</v>
      </c>
      <c r="W170" s="126">
        <v>0</v>
      </c>
      <c r="X170" s="126">
        <v>0</v>
      </c>
      <c r="Y170" s="126">
        <v>0</v>
      </c>
      <c r="Z170" s="126">
        <v>0</v>
      </c>
      <c r="AA170" s="126"/>
      <c r="AB170" s="126"/>
      <c r="AC170" s="163"/>
    </row>
    <row r="171" s="8" customFormat="1" ht="42" hidden="1" customHeight="1" spans="1:29">
      <c r="A171" s="46" t="s">
        <v>43</v>
      </c>
      <c r="B171" s="46"/>
      <c r="C171" s="46"/>
      <c r="D171" s="46"/>
      <c r="E171" s="46">
        <v>1</v>
      </c>
      <c r="F171" s="46"/>
      <c r="G171" s="47"/>
      <c r="H171" s="47"/>
      <c r="I171" s="84"/>
      <c r="J171" s="84"/>
      <c r="K171" s="46"/>
      <c r="L171" s="79">
        <f t="shared" ref="L171:Z171" si="46">SUM(L172)</f>
        <v>29.25</v>
      </c>
      <c r="M171" s="79">
        <f t="shared" si="46"/>
        <v>29.25</v>
      </c>
      <c r="N171" s="79">
        <f t="shared" si="46"/>
        <v>20.5</v>
      </c>
      <c r="O171" s="79">
        <f t="shared" si="46"/>
        <v>8.75</v>
      </c>
      <c r="P171" s="79">
        <f t="shared" si="46"/>
        <v>0</v>
      </c>
      <c r="Q171" s="79">
        <f t="shared" si="46"/>
        <v>0</v>
      </c>
      <c r="R171" s="79">
        <f t="shared" si="46"/>
        <v>0</v>
      </c>
      <c r="S171" s="79">
        <f t="shared" si="46"/>
        <v>0</v>
      </c>
      <c r="T171" s="79">
        <f t="shared" si="46"/>
        <v>0</v>
      </c>
      <c r="U171" s="79">
        <f t="shared" si="46"/>
        <v>0</v>
      </c>
      <c r="V171" s="79">
        <f t="shared" si="46"/>
        <v>0</v>
      </c>
      <c r="W171" s="79">
        <f t="shared" si="46"/>
        <v>0</v>
      </c>
      <c r="X171" s="79">
        <f t="shared" si="46"/>
        <v>650</v>
      </c>
      <c r="Y171" s="79">
        <f t="shared" si="46"/>
        <v>0</v>
      </c>
      <c r="Z171" s="79">
        <f t="shared" si="46"/>
        <v>650</v>
      </c>
      <c r="AA171" s="79"/>
      <c r="AB171" s="79"/>
      <c r="AC171" s="101"/>
    </row>
    <row r="172" s="10" customFormat="1" ht="110" hidden="1" customHeight="1" spans="1:29">
      <c r="A172" s="130">
        <v>1</v>
      </c>
      <c r="B172" s="127" t="s">
        <v>457</v>
      </c>
      <c r="C172" s="127" t="s">
        <v>578</v>
      </c>
      <c r="D172" s="127" t="s">
        <v>457</v>
      </c>
      <c r="E172" s="126" t="s">
        <v>579</v>
      </c>
      <c r="F172" s="125" t="s">
        <v>49</v>
      </c>
      <c r="G172" s="62" t="s">
        <v>461</v>
      </c>
      <c r="H172" s="64" t="s">
        <v>462</v>
      </c>
      <c r="I172" s="80">
        <v>2023.03</v>
      </c>
      <c r="J172" s="80">
        <v>2023.05</v>
      </c>
      <c r="K172" s="126" t="s">
        <v>580</v>
      </c>
      <c r="L172" s="130">
        <f>N172+O172+P172+Q172+R172+S172+T172+U172</f>
        <v>29.25</v>
      </c>
      <c r="M172" s="127">
        <v>29.25</v>
      </c>
      <c r="N172" s="127">
        <v>20.5</v>
      </c>
      <c r="O172" s="127">
        <v>8.75</v>
      </c>
      <c r="P172" s="127">
        <v>0</v>
      </c>
      <c r="Q172" s="127">
        <v>0</v>
      </c>
      <c r="R172" s="127">
        <v>0</v>
      </c>
      <c r="S172" s="127">
        <v>0</v>
      </c>
      <c r="T172" s="127">
        <v>0</v>
      </c>
      <c r="U172" s="127">
        <v>0</v>
      </c>
      <c r="V172" s="126">
        <v>0</v>
      </c>
      <c r="W172" s="126">
        <v>0</v>
      </c>
      <c r="X172" s="126">
        <v>650</v>
      </c>
      <c r="Y172" s="126">
        <v>0</v>
      </c>
      <c r="Z172" s="126">
        <v>650</v>
      </c>
      <c r="AA172" s="126"/>
      <c r="AB172" s="126"/>
      <c r="AC172" s="130"/>
    </row>
    <row r="173" s="5" customFormat="1" ht="42" hidden="1" customHeight="1" spans="1:29">
      <c r="A173" s="65" t="s">
        <v>44</v>
      </c>
      <c r="B173" s="65"/>
      <c r="C173" s="65"/>
      <c r="D173" s="65"/>
      <c r="E173" s="46">
        <v>1</v>
      </c>
      <c r="F173" s="46"/>
      <c r="G173" s="47"/>
      <c r="H173" s="47"/>
      <c r="I173" s="84"/>
      <c r="J173" s="84"/>
      <c r="K173" s="46"/>
      <c r="L173" s="79">
        <f t="shared" ref="L173:Z173" si="47">SUM(L174)</f>
        <v>660</v>
      </c>
      <c r="M173" s="79">
        <f t="shared" si="47"/>
        <v>828</v>
      </c>
      <c r="N173" s="79">
        <f t="shared" si="47"/>
        <v>0</v>
      </c>
      <c r="O173" s="79">
        <f t="shared" si="47"/>
        <v>660</v>
      </c>
      <c r="P173" s="79">
        <f t="shared" si="47"/>
        <v>0</v>
      </c>
      <c r="Q173" s="79">
        <f t="shared" si="47"/>
        <v>0</v>
      </c>
      <c r="R173" s="79">
        <f t="shared" si="47"/>
        <v>0</v>
      </c>
      <c r="S173" s="79">
        <f t="shared" si="47"/>
        <v>0</v>
      </c>
      <c r="T173" s="79">
        <f t="shared" si="47"/>
        <v>0</v>
      </c>
      <c r="U173" s="79">
        <f t="shared" si="47"/>
        <v>168</v>
      </c>
      <c r="V173" s="79">
        <f t="shared" si="47"/>
        <v>0</v>
      </c>
      <c r="W173" s="79">
        <f t="shared" si="47"/>
        <v>0</v>
      </c>
      <c r="X173" s="79">
        <f t="shared" si="47"/>
        <v>0</v>
      </c>
      <c r="Y173" s="79">
        <f t="shared" si="47"/>
        <v>0</v>
      </c>
      <c r="Z173" s="79">
        <f t="shared" si="47"/>
        <v>0</v>
      </c>
      <c r="AA173" s="79"/>
      <c r="AB173" s="79"/>
      <c r="AC173" s="101"/>
    </row>
    <row r="174" s="9" customFormat="1" ht="83" hidden="1" customHeight="1" spans="1:29">
      <c r="A174" s="130">
        <v>1</v>
      </c>
      <c r="B174" s="127" t="s">
        <v>457</v>
      </c>
      <c r="C174" s="127" t="s">
        <v>581</v>
      </c>
      <c r="D174" s="127" t="s">
        <v>457</v>
      </c>
      <c r="E174" s="126" t="s">
        <v>582</v>
      </c>
      <c r="F174" s="125" t="s">
        <v>49</v>
      </c>
      <c r="G174" s="62" t="s">
        <v>461</v>
      </c>
      <c r="H174" s="126" t="s">
        <v>583</v>
      </c>
      <c r="I174" s="80">
        <v>2023.04</v>
      </c>
      <c r="J174" s="80">
        <v>2023.12</v>
      </c>
      <c r="K174" s="126" t="s">
        <v>584</v>
      </c>
      <c r="L174" s="149">
        <f>SUM(N174:Q174)</f>
        <v>660</v>
      </c>
      <c r="M174" s="127">
        <v>828</v>
      </c>
      <c r="N174" s="127">
        <v>0</v>
      </c>
      <c r="O174" s="127">
        <v>660</v>
      </c>
      <c r="P174" s="127">
        <v>0</v>
      </c>
      <c r="Q174" s="127">
        <v>0</v>
      </c>
      <c r="R174" s="127">
        <v>0</v>
      </c>
      <c r="S174" s="127">
        <v>0</v>
      </c>
      <c r="T174" s="127">
        <v>0</v>
      </c>
      <c r="U174" s="127">
        <v>168</v>
      </c>
      <c r="V174" s="127">
        <v>0</v>
      </c>
      <c r="W174" s="127">
        <v>0</v>
      </c>
      <c r="X174" s="127">
        <v>0</v>
      </c>
      <c r="Y174" s="127">
        <v>0</v>
      </c>
      <c r="Z174" s="127">
        <v>0</v>
      </c>
      <c r="AA174" s="127"/>
      <c r="AB174" s="127"/>
      <c r="AC174" s="164"/>
    </row>
    <row r="175" s="5" customFormat="1" ht="42" customHeight="1" spans="1:29">
      <c r="A175" s="43" t="s">
        <v>585</v>
      </c>
      <c r="B175" s="43"/>
      <c r="C175" s="43"/>
      <c r="D175" s="43"/>
      <c r="E175" s="45">
        <f>E176+E182+E197</f>
        <v>18</v>
      </c>
      <c r="F175" s="45"/>
      <c r="G175" s="45"/>
      <c r="H175" s="45"/>
      <c r="I175" s="150"/>
      <c r="J175" s="150"/>
      <c r="K175" s="45"/>
      <c r="L175" s="45">
        <f t="shared" ref="L175:Z175" si="48">L176+L182+L197</f>
        <v>11681.01</v>
      </c>
      <c r="M175" s="45">
        <f t="shared" si="48"/>
        <v>11681.01</v>
      </c>
      <c r="N175" s="45">
        <f t="shared" si="48"/>
        <v>3847.27</v>
      </c>
      <c r="O175" s="45">
        <f t="shared" si="48"/>
        <v>5169.94</v>
      </c>
      <c r="P175" s="45">
        <f t="shared" si="48"/>
        <v>2029</v>
      </c>
      <c r="Q175" s="45">
        <f t="shared" si="48"/>
        <v>634.8</v>
      </c>
      <c r="R175" s="45">
        <f t="shared" si="48"/>
        <v>0</v>
      </c>
      <c r="S175" s="45">
        <f t="shared" si="48"/>
        <v>0</v>
      </c>
      <c r="T175" s="45">
        <f t="shared" si="48"/>
        <v>0</v>
      </c>
      <c r="U175" s="45">
        <f t="shared" si="48"/>
        <v>0</v>
      </c>
      <c r="V175" s="45">
        <f t="shared" si="48"/>
        <v>415</v>
      </c>
      <c r="W175" s="45">
        <f t="shared" si="48"/>
        <v>1621</v>
      </c>
      <c r="X175" s="45">
        <f t="shared" si="48"/>
        <v>5607</v>
      </c>
      <c r="Y175" s="45">
        <f t="shared" si="48"/>
        <v>692</v>
      </c>
      <c r="Z175" s="45">
        <f t="shared" si="48"/>
        <v>2062</v>
      </c>
      <c r="AA175" s="45"/>
      <c r="AB175" s="45"/>
      <c r="AC175" s="105"/>
    </row>
    <row r="176" s="5" customFormat="1" ht="42" customHeight="1" spans="1:29">
      <c r="A176" s="46" t="s">
        <v>38</v>
      </c>
      <c r="B176" s="46"/>
      <c r="C176" s="46"/>
      <c r="D176" s="46"/>
      <c r="E176" s="46">
        <v>3</v>
      </c>
      <c r="F176" s="46"/>
      <c r="G176" s="47"/>
      <c r="H176" s="47"/>
      <c r="I176" s="84"/>
      <c r="J176" s="84"/>
      <c r="K176" s="46"/>
      <c r="L176" s="79">
        <f t="shared" ref="L176:Z176" si="49">SUM(L177:L179)</f>
        <v>942</v>
      </c>
      <c r="M176" s="79">
        <f t="shared" si="49"/>
        <v>942</v>
      </c>
      <c r="N176" s="79">
        <f t="shared" si="49"/>
        <v>736</v>
      </c>
      <c r="O176" s="79">
        <f t="shared" si="49"/>
        <v>102</v>
      </c>
      <c r="P176" s="79">
        <f t="shared" si="49"/>
        <v>79</v>
      </c>
      <c r="Q176" s="79">
        <f t="shared" si="49"/>
        <v>25</v>
      </c>
      <c r="R176" s="79">
        <f t="shared" si="49"/>
        <v>0</v>
      </c>
      <c r="S176" s="79">
        <f t="shared" si="49"/>
        <v>0</v>
      </c>
      <c r="T176" s="79">
        <f t="shared" si="49"/>
        <v>0</v>
      </c>
      <c r="U176" s="79">
        <f t="shared" si="49"/>
        <v>0</v>
      </c>
      <c r="V176" s="79">
        <f t="shared" si="49"/>
        <v>415</v>
      </c>
      <c r="W176" s="79">
        <f t="shared" si="49"/>
        <v>552</v>
      </c>
      <c r="X176" s="79">
        <f t="shared" si="49"/>
        <v>1499</v>
      </c>
      <c r="Y176" s="79">
        <f t="shared" si="49"/>
        <v>398</v>
      </c>
      <c r="Z176" s="79">
        <f t="shared" si="49"/>
        <v>1162</v>
      </c>
      <c r="AA176" s="79"/>
      <c r="AB176" s="79"/>
      <c r="AC176" s="101"/>
    </row>
    <row r="177" s="16" customFormat="1" ht="91" customHeight="1" spans="1:29">
      <c r="A177" s="86">
        <v>1</v>
      </c>
      <c r="B177" s="131" t="s">
        <v>586</v>
      </c>
      <c r="C177" s="88" t="s">
        <v>587</v>
      </c>
      <c r="D177" s="88" t="s">
        <v>588</v>
      </c>
      <c r="E177" s="132" t="s">
        <v>589</v>
      </c>
      <c r="F177" s="88" t="s">
        <v>49</v>
      </c>
      <c r="G177" s="57" t="s">
        <v>590</v>
      </c>
      <c r="H177" s="57" t="s">
        <v>591</v>
      </c>
      <c r="I177" s="151">
        <v>44986</v>
      </c>
      <c r="J177" s="151">
        <v>2023.09</v>
      </c>
      <c r="K177" s="152" t="s">
        <v>592</v>
      </c>
      <c r="L177" s="88">
        <f t="shared" ref="L177:L179" si="50">N177+O177+P177+Q177</f>
        <v>316</v>
      </c>
      <c r="M177" s="88">
        <v>316</v>
      </c>
      <c r="N177" s="88">
        <v>316</v>
      </c>
      <c r="O177" s="88">
        <v>0</v>
      </c>
      <c r="P177" s="88">
        <v>0</v>
      </c>
      <c r="Q177" s="88">
        <v>0</v>
      </c>
      <c r="R177" s="89"/>
      <c r="S177" s="89"/>
      <c r="T177" s="86"/>
      <c r="U177" s="86"/>
      <c r="V177" s="86">
        <v>95</v>
      </c>
      <c r="W177" s="158">
        <v>37</v>
      </c>
      <c r="X177" s="158">
        <v>48</v>
      </c>
      <c r="Y177" s="158">
        <v>8</v>
      </c>
      <c r="Z177" s="158">
        <v>19</v>
      </c>
      <c r="AA177" s="158" t="s">
        <v>593</v>
      </c>
      <c r="AB177" s="158" t="s">
        <v>594</v>
      </c>
      <c r="AC177" s="158"/>
    </row>
    <row r="178" s="16" customFormat="1" ht="135" customHeight="1" spans="1:29">
      <c r="A178" s="86">
        <v>2</v>
      </c>
      <c r="B178" s="131" t="s">
        <v>595</v>
      </c>
      <c r="C178" s="133" t="s">
        <v>596</v>
      </c>
      <c r="D178" s="133" t="s">
        <v>597</v>
      </c>
      <c r="E178" s="134" t="s">
        <v>598</v>
      </c>
      <c r="F178" s="88" t="s">
        <v>49</v>
      </c>
      <c r="G178" s="57" t="s">
        <v>590</v>
      </c>
      <c r="H178" s="57" t="s">
        <v>599</v>
      </c>
      <c r="I178" s="151">
        <v>44986</v>
      </c>
      <c r="J178" s="151">
        <v>2023.09</v>
      </c>
      <c r="K178" s="152" t="s">
        <v>600</v>
      </c>
      <c r="L178" s="88">
        <f t="shared" si="50"/>
        <v>426</v>
      </c>
      <c r="M178" s="88">
        <v>426</v>
      </c>
      <c r="N178" s="88">
        <v>220</v>
      </c>
      <c r="O178" s="89">
        <v>102</v>
      </c>
      <c r="P178" s="88">
        <v>79</v>
      </c>
      <c r="Q178" s="88">
        <v>25</v>
      </c>
      <c r="R178" s="89"/>
      <c r="S178" s="89"/>
      <c r="T178" s="159"/>
      <c r="U178" s="159"/>
      <c r="V178" s="86">
        <v>270</v>
      </c>
      <c r="W178" s="158">
        <v>133</v>
      </c>
      <c r="X178" s="158">
        <v>327</v>
      </c>
      <c r="Y178" s="158">
        <v>8</v>
      </c>
      <c r="Z178" s="158">
        <v>19</v>
      </c>
      <c r="AA178" s="158" t="s">
        <v>593</v>
      </c>
      <c r="AB178" s="158" t="s">
        <v>594</v>
      </c>
      <c r="AC178" s="81"/>
    </row>
    <row r="179" s="16" customFormat="1" ht="81" customHeight="1" spans="1:29">
      <c r="A179" s="86">
        <v>3</v>
      </c>
      <c r="B179" s="57" t="s">
        <v>585</v>
      </c>
      <c r="C179" s="135" t="s">
        <v>601</v>
      </c>
      <c r="D179" s="59" t="s">
        <v>585</v>
      </c>
      <c r="E179" s="134" t="s">
        <v>602</v>
      </c>
      <c r="F179" s="88" t="s">
        <v>49</v>
      </c>
      <c r="G179" s="57" t="s">
        <v>590</v>
      </c>
      <c r="H179" s="57" t="s">
        <v>599</v>
      </c>
      <c r="I179" s="151">
        <v>44986</v>
      </c>
      <c r="J179" s="151">
        <v>2023.07</v>
      </c>
      <c r="K179" s="153" t="s">
        <v>603</v>
      </c>
      <c r="L179" s="88">
        <f t="shared" si="50"/>
        <v>200</v>
      </c>
      <c r="M179" s="88">
        <v>200</v>
      </c>
      <c r="N179" s="88">
        <v>200</v>
      </c>
      <c r="O179" s="88">
        <v>0</v>
      </c>
      <c r="P179" s="88">
        <v>0</v>
      </c>
      <c r="Q179" s="88">
        <v>0</v>
      </c>
      <c r="R179" s="89"/>
      <c r="S179" s="89"/>
      <c r="T179" s="159"/>
      <c r="U179" s="159"/>
      <c r="V179" s="159">
        <v>50</v>
      </c>
      <c r="W179" s="158">
        <v>382</v>
      </c>
      <c r="X179" s="158">
        <v>1124</v>
      </c>
      <c r="Y179" s="158">
        <v>382</v>
      </c>
      <c r="Z179" s="158">
        <v>1124</v>
      </c>
      <c r="AA179" s="158" t="s">
        <v>593</v>
      </c>
      <c r="AB179" s="158" t="s">
        <v>594</v>
      </c>
      <c r="AC179" s="158"/>
    </row>
    <row r="180" s="17" customFormat="1" ht="42" customHeight="1" spans="1:29">
      <c r="A180" s="65" t="s">
        <v>39</v>
      </c>
      <c r="B180" s="65"/>
      <c r="C180" s="65"/>
      <c r="D180" s="65"/>
      <c r="E180" s="65">
        <v>0</v>
      </c>
      <c r="F180" s="65"/>
      <c r="G180" s="136"/>
      <c r="H180" s="136"/>
      <c r="I180" s="154"/>
      <c r="J180" s="154"/>
      <c r="K180" s="6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65"/>
    </row>
    <row r="181" s="17" customFormat="1" ht="42" customHeight="1" spans="1:29">
      <c r="A181" s="65" t="s">
        <v>40</v>
      </c>
      <c r="B181" s="65"/>
      <c r="C181" s="65"/>
      <c r="D181" s="65"/>
      <c r="E181" s="65">
        <v>0</v>
      </c>
      <c r="F181" s="65"/>
      <c r="G181" s="136"/>
      <c r="H181" s="136"/>
      <c r="I181" s="154"/>
      <c r="J181" s="154"/>
      <c r="K181" s="6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65"/>
    </row>
    <row r="182" s="17" customFormat="1" ht="42" customHeight="1" spans="1:29">
      <c r="A182" s="65" t="s">
        <v>41</v>
      </c>
      <c r="B182" s="65"/>
      <c r="C182" s="65"/>
      <c r="D182" s="65"/>
      <c r="E182" s="65">
        <v>14</v>
      </c>
      <c r="F182" s="65"/>
      <c r="G182" s="136"/>
      <c r="H182" s="136"/>
      <c r="I182" s="154"/>
      <c r="J182" s="154"/>
      <c r="K182" s="65"/>
      <c r="L182" s="155">
        <f t="shared" ref="L182:Z182" si="51">SUM(L183:L196)</f>
        <v>10526.13696</v>
      </c>
      <c r="M182" s="155">
        <f t="shared" si="51"/>
        <v>10526.13696</v>
      </c>
      <c r="N182" s="155">
        <f t="shared" si="51"/>
        <v>2898.39696</v>
      </c>
      <c r="O182" s="155">
        <f t="shared" si="51"/>
        <v>5067.94</v>
      </c>
      <c r="P182" s="155">
        <f t="shared" si="51"/>
        <v>1950</v>
      </c>
      <c r="Q182" s="155">
        <f t="shared" si="51"/>
        <v>609.8</v>
      </c>
      <c r="R182" s="155">
        <f t="shared" si="51"/>
        <v>0</v>
      </c>
      <c r="S182" s="155">
        <f t="shared" si="51"/>
        <v>0</v>
      </c>
      <c r="T182" s="155">
        <f t="shared" si="51"/>
        <v>0</v>
      </c>
      <c r="U182" s="155">
        <f t="shared" si="51"/>
        <v>0</v>
      </c>
      <c r="V182" s="155">
        <f t="shared" si="51"/>
        <v>0</v>
      </c>
      <c r="W182" s="155">
        <f t="shared" si="51"/>
        <v>1069</v>
      </c>
      <c r="X182" s="155">
        <f t="shared" si="51"/>
        <v>4108</v>
      </c>
      <c r="Y182" s="155">
        <f t="shared" si="51"/>
        <v>294</v>
      </c>
      <c r="Z182" s="155">
        <f t="shared" si="51"/>
        <v>900</v>
      </c>
      <c r="AA182" s="155"/>
      <c r="AB182" s="155"/>
      <c r="AC182" s="165"/>
    </row>
    <row r="183" s="16" customFormat="1" ht="215" customHeight="1" spans="1:29">
      <c r="A183" s="137">
        <v>1</v>
      </c>
      <c r="B183" s="138" t="s">
        <v>604</v>
      </c>
      <c r="C183" s="57" t="s">
        <v>605</v>
      </c>
      <c r="D183" s="57" t="s">
        <v>606</v>
      </c>
      <c r="E183" s="139" t="s">
        <v>607</v>
      </c>
      <c r="F183" s="88" t="s">
        <v>49</v>
      </c>
      <c r="G183" s="57" t="s">
        <v>590</v>
      </c>
      <c r="H183" s="57" t="s">
        <v>608</v>
      </c>
      <c r="I183" s="151">
        <v>44986</v>
      </c>
      <c r="J183" s="151">
        <v>2023.09</v>
      </c>
      <c r="K183" s="153" t="s">
        <v>609</v>
      </c>
      <c r="L183" s="88">
        <f t="shared" ref="L183:L196" si="52">N183+O183+P183+Q183</f>
        <v>373</v>
      </c>
      <c r="M183" s="144">
        <v>373</v>
      </c>
      <c r="N183" s="144">
        <v>77</v>
      </c>
      <c r="O183" s="156">
        <v>204</v>
      </c>
      <c r="P183" s="144">
        <v>69</v>
      </c>
      <c r="Q183" s="144">
        <v>23</v>
      </c>
      <c r="R183" s="156"/>
      <c r="S183" s="156"/>
      <c r="T183" s="160"/>
      <c r="U183" s="160"/>
      <c r="V183" s="161"/>
      <c r="W183" s="162">
        <v>79</v>
      </c>
      <c r="X183" s="162">
        <v>323</v>
      </c>
      <c r="Y183" s="162">
        <v>41</v>
      </c>
      <c r="Z183" s="162">
        <v>147</v>
      </c>
      <c r="AA183" s="158" t="s">
        <v>593</v>
      </c>
      <c r="AB183" s="158" t="s">
        <v>593</v>
      </c>
      <c r="AC183" s="81"/>
    </row>
    <row r="184" s="16" customFormat="1" ht="172" customHeight="1" spans="1:29">
      <c r="A184" s="137">
        <v>2</v>
      </c>
      <c r="B184" s="140" t="s">
        <v>610</v>
      </c>
      <c r="C184" s="141" t="s">
        <v>611</v>
      </c>
      <c r="D184" s="141" t="s">
        <v>612</v>
      </c>
      <c r="E184" s="134" t="s">
        <v>613</v>
      </c>
      <c r="F184" s="88" t="s">
        <v>49</v>
      </c>
      <c r="G184" s="57" t="s">
        <v>590</v>
      </c>
      <c r="H184" s="57" t="s">
        <v>608</v>
      </c>
      <c r="I184" s="151">
        <v>44986</v>
      </c>
      <c r="J184" s="151">
        <v>2023.09</v>
      </c>
      <c r="K184" s="153" t="s">
        <v>614</v>
      </c>
      <c r="L184" s="88">
        <f t="shared" si="52"/>
        <v>589</v>
      </c>
      <c r="M184" s="144">
        <v>589</v>
      </c>
      <c r="N184" s="144">
        <v>348</v>
      </c>
      <c r="O184" s="156">
        <v>98</v>
      </c>
      <c r="P184" s="144">
        <v>109</v>
      </c>
      <c r="Q184" s="144">
        <v>34</v>
      </c>
      <c r="R184" s="156"/>
      <c r="S184" s="156"/>
      <c r="T184" s="160"/>
      <c r="U184" s="160"/>
      <c r="V184" s="161"/>
      <c r="W184" s="162">
        <v>120</v>
      </c>
      <c r="X184" s="162">
        <v>483</v>
      </c>
      <c r="Y184" s="162">
        <v>52</v>
      </c>
      <c r="Z184" s="162">
        <v>208</v>
      </c>
      <c r="AA184" s="158" t="s">
        <v>593</v>
      </c>
      <c r="AB184" s="158" t="s">
        <v>593</v>
      </c>
      <c r="AC184" s="81"/>
    </row>
    <row r="185" s="16" customFormat="1" ht="163" customHeight="1" spans="1:29">
      <c r="A185" s="137">
        <v>3</v>
      </c>
      <c r="B185" s="57" t="s">
        <v>615</v>
      </c>
      <c r="C185" s="142" t="s">
        <v>616</v>
      </c>
      <c r="D185" s="59" t="s">
        <v>617</v>
      </c>
      <c r="E185" s="134" t="s">
        <v>618</v>
      </c>
      <c r="F185" s="88" t="s">
        <v>49</v>
      </c>
      <c r="G185" s="57" t="s">
        <v>590</v>
      </c>
      <c r="H185" s="57" t="s">
        <v>608</v>
      </c>
      <c r="I185" s="151">
        <v>44986</v>
      </c>
      <c r="J185" s="151">
        <v>2023.09</v>
      </c>
      <c r="K185" s="153" t="s">
        <v>619</v>
      </c>
      <c r="L185" s="88">
        <f t="shared" si="52"/>
        <v>444</v>
      </c>
      <c r="M185" s="144">
        <v>444</v>
      </c>
      <c r="N185" s="144">
        <v>92</v>
      </c>
      <c r="O185" s="156">
        <v>244</v>
      </c>
      <c r="P185" s="144">
        <v>82</v>
      </c>
      <c r="Q185" s="144">
        <v>26</v>
      </c>
      <c r="R185" s="156"/>
      <c r="S185" s="156"/>
      <c r="T185" s="160"/>
      <c r="U185" s="160"/>
      <c r="V185" s="161"/>
      <c r="W185" s="162">
        <v>50</v>
      </c>
      <c r="X185" s="162">
        <v>183</v>
      </c>
      <c r="Y185" s="162">
        <v>18</v>
      </c>
      <c r="Z185" s="162">
        <v>47</v>
      </c>
      <c r="AA185" s="158" t="s">
        <v>593</v>
      </c>
      <c r="AB185" s="158" t="s">
        <v>593</v>
      </c>
      <c r="AC185" s="81"/>
    </row>
    <row r="186" s="16" customFormat="1" ht="154" customHeight="1" spans="1:29">
      <c r="A186" s="137">
        <v>4</v>
      </c>
      <c r="B186" s="57" t="s">
        <v>620</v>
      </c>
      <c r="C186" s="141" t="s">
        <v>621</v>
      </c>
      <c r="D186" s="59" t="s">
        <v>622</v>
      </c>
      <c r="E186" s="134" t="s">
        <v>623</v>
      </c>
      <c r="F186" s="88" t="s">
        <v>49</v>
      </c>
      <c r="G186" s="57" t="s">
        <v>590</v>
      </c>
      <c r="H186" s="57" t="s">
        <v>608</v>
      </c>
      <c r="I186" s="151">
        <v>44986</v>
      </c>
      <c r="J186" s="151">
        <v>2023.09</v>
      </c>
      <c r="K186" s="153" t="s">
        <v>624</v>
      </c>
      <c r="L186" s="88">
        <f t="shared" si="52"/>
        <v>955</v>
      </c>
      <c r="M186" s="144">
        <v>955</v>
      </c>
      <c r="N186" s="144">
        <v>205</v>
      </c>
      <c r="O186" s="156">
        <v>518</v>
      </c>
      <c r="P186" s="144">
        <v>177</v>
      </c>
      <c r="Q186" s="144">
        <v>55</v>
      </c>
      <c r="R186" s="156"/>
      <c r="S186" s="156"/>
      <c r="T186" s="160"/>
      <c r="U186" s="160"/>
      <c r="V186" s="162"/>
      <c r="W186" s="162">
        <v>67</v>
      </c>
      <c r="X186" s="162">
        <v>243</v>
      </c>
      <c r="Y186" s="162">
        <v>33</v>
      </c>
      <c r="Z186" s="162">
        <v>86</v>
      </c>
      <c r="AA186" s="158" t="s">
        <v>593</v>
      </c>
      <c r="AB186" s="158" t="s">
        <v>593</v>
      </c>
      <c r="AC186" s="162"/>
    </row>
    <row r="187" s="16" customFormat="1" ht="176" customHeight="1" spans="1:29">
      <c r="A187" s="137">
        <v>5</v>
      </c>
      <c r="B187" s="57" t="s">
        <v>620</v>
      </c>
      <c r="C187" s="141" t="s">
        <v>625</v>
      </c>
      <c r="D187" s="59" t="s">
        <v>626</v>
      </c>
      <c r="E187" s="134" t="s">
        <v>627</v>
      </c>
      <c r="F187" s="88" t="s">
        <v>49</v>
      </c>
      <c r="G187" s="57" t="s">
        <v>590</v>
      </c>
      <c r="H187" s="57" t="s">
        <v>608</v>
      </c>
      <c r="I187" s="151">
        <v>44986</v>
      </c>
      <c r="J187" s="151">
        <v>2023.09</v>
      </c>
      <c r="K187" s="153" t="s">
        <v>628</v>
      </c>
      <c r="L187" s="88">
        <f t="shared" si="52"/>
        <v>514</v>
      </c>
      <c r="M187" s="144">
        <v>514</v>
      </c>
      <c r="N187" s="144">
        <v>106</v>
      </c>
      <c r="O187" s="156">
        <v>283</v>
      </c>
      <c r="P187" s="144">
        <v>95</v>
      </c>
      <c r="Q187" s="144">
        <v>30</v>
      </c>
      <c r="R187" s="156"/>
      <c r="S187" s="156"/>
      <c r="T187" s="160"/>
      <c r="U187" s="160"/>
      <c r="V187" s="162"/>
      <c r="W187" s="162">
        <v>67</v>
      </c>
      <c r="X187" s="162">
        <v>243</v>
      </c>
      <c r="Y187" s="162">
        <v>18</v>
      </c>
      <c r="Z187" s="162">
        <v>58</v>
      </c>
      <c r="AA187" s="158" t="s">
        <v>593</v>
      </c>
      <c r="AB187" s="158" t="s">
        <v>593</v>
      </c>
      <c r="AC187" s="162"/>
    </row>
    <row r="188" s="16" customFormat="1" ht="126" customHeight="1" spans="1:29">
      <c r="A188" s="137">
        <v>6</v>
      </c>
      <c r="B188" s="140" t="s">
        <v>629</v>
      </c>
      <c r="C188" s="140" t="s">
        <v>630</v>
      </c>
      <c r="D188" s="141" t="s">
        <v>631</v>
      </c>
      <c r="E188" s="143" t="s">
        <v>632</v>
      </c>
      <c r="F188" s="88" t="s">
        <v>49</v>
      </c>
      <c r="G188" s="57" t="s">
        <v>590</v>
      </c>
      <c r="H188" s="57" t="s">
        <v>608</v>
      </c>
      <c r="I188" s="151">
        <v>44986</v>
      </c>
      <c r="J188" s="151">
        <v>2023.09</v>
      </c>
      <c r="K188" s="153" t="s">
        <v>633</v>
      </c>
      <c r="L188" s="88">
        <f t="shared" si="52"/>
        <v>923</v>
      </c>
      <c r="M188" s="144">
        <v>923</v>
      </c>
      <c r="N188" s="144">
        <v>548</v>
      </c>
      <c r="O188" s="156">
        <v>151</v>
      </c>
      <c r="P188" s="144">
        <v>171</v>
      </c>
      <c r="Q188" s="144">
        <v>53</v>
      </c>
      <c r="R188" s="156"/>
      <c r="S188" s="156"/>
      <c r="T188" s="160"/>
      <c r="U188" s="160"/>
      <c r="V188" s="162"/>
      <c r="W188" s="162">
        <v>97</v>
      </c>
      <c r="X188" s="162">
        <v>301</v>
      </c>
      <c r="Y188" s="162">
        <v>5</v>
      </c>
      <c r="Z188" s="162">
        <v>6</v>
      </c>
      <c r="AA188" s="158" t="s">
        <v>593</v>
      </c>
      <c r="AB188" s="158" t="s">
        <v>593</v>
      </c>
      <c r="AC188" s="162"/>
    </row>
    <row r="189" s="16" customFormat="1" ht="130" customHeight="1" spans="1:29">
      <c r="A189" s="137">
        <v>7</v>
      </c>
      <c r="B189" s="57" t="s">
        <v>604</v>
      </c>
      <c r="C189" s="144" t="s">
        <v>634</v>
      </c>
      <c r="D189" s="135" t="s">
        <v>635</v>
      </c>
      <c r="E189" s="138" t="s">
        <v>636</v>
      </c>
      <c r="F189" s="88" t="s">
        <v>49</v>
      </c>
      <c r="G189" s="57" t="s">
        <v>590</v>
      </c>
      <c r="H189" s="57" t="s">
        <v>608</v>
      </c>
      <c r="I189" s="151">
        <v>44986</v>
      </c>
      <c r="J189" s="151">
        <v>2023.09</v>
      </c>
      <c r="K189" s="153" t="s">
        <v>637</v>
      </c>
      <c r="L189" s="88">
        <f t="shared" si="52"/>
        <v>726</v>
      </c>
      <c r="M189" s="144">
        <v>726</v>
      </c>
      <c r="N189" s="144">
        <v>156</v>
      </c>
      <c r="O189" s="156">
        <v>394</v>
      </c>
      <c r="P189" s="144">
        <v>134</v>
      </c>
      <c r="Q189" s="144">
        <v>42</v>
      </c>
      <c r="R189" s="156"/>
      <c r="S189" s="156"/>
      <c r="T189" s="160"/>
      <c r="U189" s="160"/>
      <c r="V189" s="161"/>
      <c r="W189" s="162">
        <v>37</v>
      </c>
      <c r="X189" s="162">
        <v>166</v>
      </c>
      <c r="Y189" s="162">
        <v>11</v>
      </c>
      <c r="Z189" s="162">
        <v>38</v>
      </c>
      <c r="AA189" s="158" t="s">
        <v>593</v>
      </c>
      <c r="AB189" s="158" t="s">
        <v>593</v>
      </c>
      <c r="AC189" s="162"/>
    </row>
    <row r="190" s="16" customFormat="1" ht="158" customHeight="1" spans="1:29">
      <c r="A190" s="137">
        <v>8</v>
      </c>
      <c r="B190" s="57" t="s">
        <v>615</v>
      </c>
      <c r="C190" s="141" t="s">
        <v>638</v>
      </c>
      <c r="D190" s="59" t="s">
        <v>639</v>
      </c>
      <c r="E190" s="134" t="s">
        <v>640</v>
      </c>
      <c r="F190" s="88" t="s">
        <v>49</v>
      </c>
      <c r="G190" s="57" t="s">
        <v>590</v>
      </c>
      <c r="H190" s="57" t="s">
        <v>608</v>
      </c>
      <c r="I190" s="151">
        <v>44986</v>
      </c>
      <c r="J190" s="151">
        <v>2023.09</v>
      </c>
      <c r="K190" s="153" t="s">
        <v>641</v>
      </c>
      <c r="L190" s="88">
        <f t="shared" si="52"/>
        <v>996</v>
      </c>
      <c r="M190" s="144">
        <v>996</v>
      </c>
      <c r="N190" s="144">
        <v>210</v>
      </c>
      <c r="O190" s="156">
        <v>544</v>
      </c>
      <c r="P190" s="144">
        <v>185</v>
      </c>
      <c r="Q190" s="144">
        <v>57</v>
      </c>
      <c r="R190" s="156"/>
      <c r="S190" s="156"/>
      <c r="T190" s="160"/>
      <c r="U190" s="160"/>
      <c r="V190" s="162"/>
      <c r="W190" s="162">
        <v>68</v>
      </c>
      <c r="X190" s="162">
        <v>216</v>
      </c>
      <c r="Y190" s="162">
        <v>20</v>
      </c>
      <c r="Z190" s="162">
        <v>44</v>
      </c>
      <c r="AA190" s="158" t="s">
        <v>593</v>
      </c>
      <c r="AB190" s="158" t="s">
        <v>593</v>
      </c>
      <c r="AC190" s="162"/>
    </row>
    <row r="191" s="16" customFormat="1" ht="166" customHeight="1" spans="1:29">
      <c r="A191" s="137">
        <v>9</v>
      </c>
      <c r="B191" s="57" t="s">
        <v>642</v>
      </c>
      <c r="C191" s="141" t="s">
        <v>643</v>
      </c>
      <c r="D191" s="59" t="s">
        <v>644</v>
      </c>
      <c r="E191" s="134" t="s">
        <v>645</v>
      </c>
      <c r="F191" s="88" t="s">
        <v>49</v>
      </c>
      <c r="G191" s="57" t="s">
        <v>590</v>
      </c>
      <c r="H191" s="57" t="s">
        <v>608</v>
      </c>
      <c r="I191" s="151">
        <v>44986</v>
      </c>
      <c r="J191" s="151">
        <v>2023.09</v>
      </c>
      <c r="K191" s="153" t="s">
        <v>646</v>
      </c>
      <c r="L191" s="88">
        <f t="shared" si="52"/>
        <v>829</v>
      </c>
      <c r="M191" s="144">
        <v>829</v>
      </c>
      <c r="N191" s="144">
        <v>174</v>
      </c>
      <c r="O191" s="156">
        <v>454</v>
      </c>
      <c r="P191" s="144">
        <v>153</v>
      </c>
      <c r="Q191" s="144">
        <v>48</v>
      </c>
      <c r="R191" s="156"/>
      <c r="S191" s="156"/>
      <c r="T191" s="160"/>
      <c r="U191" s="160"/>
      <c r="V191" s="162"/>
      <c r="W191" s="162">
        <v>84</v>
      </c>
      <c r="X191" s="162">
        <v>322</v>
      </c>
      <c r="Y191" s="162">
        <v>14</v>
      </c>
      <c r="Z191" s="162">
        <v>48</v>
      </c>
      <c r="AA191" s="158" t="s">
        <v>593</v>
      </c>
      <c r="AB191" s="158" t="s">
        <v>593</v>
      </c>
      <c r="AC191" s="162"/>
    </row>
    <row r="192" s="16" customFormat="1" ht="106" customHeight="1" spans="1:29">
      <c r="A192" s="137">
        <v>10</v>
      </c>
      <c r="B192" s="57" t="s">
        <v>586</v>
      </c>
      <c r="C192" s="59" t="s">
        <v>647</v>
      </c>
      <c r="D192" s="59" t="s">
        <v>648</v>
      </c>
      <c r="E192" s="141" t="s">
        <v>649</v>
      </c>
      <c r="F192" s="88" t="s">
        <v>49</v>
      </c>
      <c r="G192" s="57" t="s">
        <v>590</v>
      </c>
      <c r="H192" s="57" t="s">
        <v>608</v>
      </c>
      <c r="I192" s="151">
        <v>44986</v>
      </c>
      <c r="J192" s="151">
        <v>2023.09</v>
      </c>
      <c r="K192" s="153" t="s">
        <v>650</v>
      </c>
      <c r="L192" s="88">
        <f t="shared" si="52"/>
        <v>226</v>
      </c>
      <c r="M192" s="144">
        <v>226</v>
      </c>
      <c r="N192" s="144">
        <v>46</v>
      </c>
      <c r="O192" s="156">
        <v>125</v>
      </c>
      <c r="P192" s="144">
        <v>42</v>
      </c>
      <c r="Q192" s="144">
        <v>13</v>
      </c>
      <c r="R192" s="156"/>
      <c r="S192" s="156"/>
      <c r="T192" s="160"/>
      <c r="U192" s="160"/>
      <c r="V192" s="162"/>
      <c r="W192" s="162">
        <v>38</v>
      </c>
      <c r="X192" s="162">
        <v>134</v>
      </c>
      <c r="Y192" s="162">
        <v>6</v>
      </c>
      <c r="Z192" s="162">
        <v>10</v>
      </c>
      <c r="AA192" s="158" t="s">
        <v>593</v>
      </c>
      <c r="AB192" s="158" t="s">
        <v>593</v>
      </c>
      <c r="AC192" s="162"/>
    </row>
    <row r="193" s="16" customFormat="1" ht="198" customHeight="1" spans="1:29">
      <c r="A193" s="137">
        <v>11</v>
      </c>
      <c r="B193" s="57" t="s">
        <v>604</v>
      </c>
      <c r="C193" s="144" t="s">
        <v>651</v>
      </c>
      <c r="D193" s="135" t="s">
        <v>652</v>
      </c>
      <c r="E193" s="138" t="s">
        <v>653</v>
      </c>
      <c r="F193" s="88" t="s">
        <v>49</v>
      </c>
      <c r="G193" s="57" t="s">
        <v>590</v>
      </c>
      <c r="H193" s="57" t="s">
        <v>608</v>
      </c>
      <c r="I193" s="151">
        <v>44986</v>
      </c>
      <c r="J193" s="151">
        <v>2023.09</v>
      </c>
      <c r="K193" s="153" t="s">
        <v>654</v>
      </c>
      <c r="L193" s="88">
        <f t="shared" si="52"/>
        <v>1429</v>
      </c>
      <c r="M193" s="144">
        <v>1429</v>
      </c>
      <c r="N193" s="144">
        <v>308</v>
      </c>
      <c r="O193" s="156">
        <v>774</v>
      </c>
      <c r="P193" s="144">
        <v>265</v>
      </c>
      <c r="Q193" s="144">
        <v>82</v>
      </c>
      <c r="R193" s="156"/>
      <c r="S193" s="156"/>
      <c r="T193" s="160"/>
      <c r="U193" s="160"/>
      <c r="V193" s="162"/>
      <c r="W193" s="162">
        <v>119</v>
      </c>
      <c r="X193" s="162">
        <v>503</v>
      </c>
      <c r="Y193" s="162">
        <v>25</v>
      </c>
      <c r="Z193" s="162">
        <v>61</v>
      </c>
      <c r="AA193" s="158" t="s">
        <v>593</v>
      </c>
      <c r="AB193" s="158" t="s">
        <v>593</v>
      </c>
      <c r="AC193" s="162"/>
    </row>
    <row r="194" s="16" customFormat="1" ht="173" customHeight="1" spans="1:29">
      <c r="A194" s="137">
        <v>12</v>
      </c>
      <c r="B194" s="57" t="s">
        <v>604</v>
      </c>
      <c r="C194" s="144" t="s">
        <v>655</v>
      </c>
      <c r="D194" s="135" t="s">
        <v>656</v>
      </c>
      <c r="E194" s="138" t="s">
        <v>657</v>
      </c>
      <c r="F194" s="88" t="s">
        <v>49</v>
      </c>
      <c r="G194" s="57" t="s">
        <v>590</v>
      </c>
      <c r="H194" s="57" t="s">
        <v>608</v>
      </c>
      <c r="I194" s="151">
        <v>44986</v>
      </c>
      <c r="J194" s="151">
        <v>2023.09</v>
      </c>
      <c r="K194" s="153" t="s">
        <v>658</v>
      </c>
      <c r="L194" s="88">
        <f t="shared" si="52"/>
        <v>1004</v>
      </c>
      <c r="M194" s="144">
        <v>1004</v>
      </c>
      <c r="N194" s="144">
        <v>212</v>
      </c>
      <c r="O194" s="156">
        <v>548</v>
      </c>
      <c r="P194" s="144">
        <v>186</v>
      </c>
      <c r="Q194" s="144">
        <v>58</v>
      </c>
      <c r="R194" s="156"/>
      <c r="S194" s="156"/>
      <c r="T194" s="160"/>
      <c r="U194" s="160"/>
      <c r="V194" s="162"/>
      <c r="W194" s="162">
        <v>104</v>
      </c>
      <c r="X194" s="162">
        <v>437</v>
      </c>
      <c r="Y194" s="162">
        <v>20</v>
      </c>
      <c r="Z194" s="162">
        <v>55</v>
      </c>
      <c r="AA194" s="158" t="s">
        <v>593</v>
      </c>
      <c r="AB194" s="158" t="s">
        <v>593</v>
      </c>
      <c r="AC194" s="162"/>
    </row>
    <row r="195" s="16" customFormat="1" ht="133" customHeight="1" spans="1:29">
      <c r="A195" s="137">
        <v>13</v>
      </c>
      <c r="B195" s="57" t="s">
        <v>604</v>
      </c>
      <c r="C195" s="144" t="s">
        <v>659</v>
      </c>
      <c r="D195" s="135" t="s">
        <v>660</v>
      </c>
      <c r="E195" s="138" t="s">
        <v>661</v>
      </c>
      <c r="F195" s="88" t="s">
        <v>49</v>
      </c>
      <c r="G195" s="57" t="s">
        <v>590</v>
      </c>
      <c r="H195" s="57" t="s">
        <v>608</v>
      </c>
      <c r="I195" s="151">
        <v>44986</v>
      </c>
      <c r="J195" s="151">
        <v>2023.09</v>
      </c>
      <c r="K195" s="153" t="s">
        <v>662</v>
      </c>
      <c r="L195" s="88">
        <f t="shared" si="52"/>
        <v>1128</v>
      </c>
      <c r="M195" s="144">
        <v>1128</v>
      </c>
      <c r="N195" s="144">
        <v>243</v>
      </c>
      <c r="O195" s="156">
        <v>610</v>
      </c>
      <c r="P195" s="144">
        <v>210</v>
      </c>
      <c r="Q195" s="144">
        <v>65</v>
      </c>
      <c r="R195" s="156"/>
      <c r="S195" s="156"/>
      <c r="T195" s="160"/>
      <c r="U195" s="160"/>
      <c r="V195" s="162"/>
      <c r="W195" s="162">
        <v>101</v>
      </c>
      <c r="X195" s="162">
        <v>395</v>
      </c>
      <c r="Y195" s="162">
        <v>21</v>
      </c>
      <c r="Z195" s="162">
        <v>57</v>
      </c>
      <c r="AA195" s="158" t="s">
        <v>593</v>
      </c>
      <c r="AB195" s="158" t="s">
        <v>593</v>
      </c>
      <c r="AC195" s="162"/>
    </row>
    <row r="196" s="16" customFormat="1" ht="95" customHeight="1" spans="1:29">
      <c r="A196" s="137">
        <v>14</v>
      </c>
      <c r="B196" s="57" t="s">
        <v>604</v>
      </c>
      <c r="C196" s="144" t="s">
        <v>663</v>
      </c>
      <c r="D196" s="135" t="s">
        <v>664</v>
      </c>
      <c r="E196" s="138" t="s">
        <v>665</v>
      </c>
      <c r="F196" s="88" t="s">
        <v>49</v>
      </c>
      <c r="G196" s="57" t="s">
        <v>590</v>
      </c>
      <c r="H196" s="57" t="s">
        <v>608</v>
      </c>
      <c r="I196" s="151">
        <v>44986</v>
      </c>
      <c r="J196" s="151">
        <v>2023.09</v>
      </c>
      <c r="K196" s="153" t="s">
        <v>666</v>
      </c>
      <c r="L196" s="88">
        <f t="shared" si="52"/>
        <v>390.13696</v>
      </c>
      <c r="M196" s="144">
        <v>390.13696</v>
      </c>
      <c r="N196" s="175">
        <v>173.39696</v>
      </c>
      <c r="O196" s="156">
        <v>120.94</v>
      </c>
      <c r="P196" s="144">
        <v>72</v>
      </c>
      <c r="Q196" s="144">
        <v>23.8</v>
      </c>
      <c r="R196" s="156"/>
      <c r="S196" s="156"/>
      <c r="T196" s="160"/>
      <c r="U196" s="160"/>
      <c r="V196" s="162"/>
      <c r="W196" s="162">
        <v>38</v>
      </c>
      <c r="X196" s="162">
        <v>159</v>
      </c>
      <c r="Y196" s="162">
        <v>10</v>
      </c>
      <c r="Z196" s="162">
        <v>35</v>
      </c>
      <c r="AA196" s="158" t="s">
        <v>593</v>
      </c>
      <c r="AB196" s="158" t="s">
        <v>593</v>
      </c>
      <c r="AC196" s="162"/>
    </row>
    <row r="197" s="17" customFormat="1" ht="42" customHeight="1" spans="1:29">
      <c r="A197" s="65" t="s">
        <v>42</v>
      </c>
      <c r="B197" s="65"/>
      <c r="C197" s="65"/>
      <c r="D197" s="65"/>
      <c r="E197" s="65">
        <v>1</v>
      </c>
      <c r="F197" s="65"/>
      <c r="G197" s="136"/>
      <c r="H197" s="136"/>
      <c r="I197" s="154"/>
      <c r="J197" s="154"/>
      <c r="K197" s="65"/>
      <c r="L197" s="155">
        <f t="shared" ref="L197:Z197" si="53">L198</f>
        <v>212.87304</v>
      </c>
      <c r="M197" s="155">
        <f t="shared" si="53"/>
        <v>212.87304</v>
      </c>
      <c r="N197" s="155">
        <f t="shared" si="53"/>
        <v>212.87304</v>
      </c>
      <c r="O197" s="155">
        <f t="shared" si="53"/>
        <v>0</v>
      </c>
      <c r="P197" s="155">
        <f t="shared" si="53"/>
        <v>0</v>
      </c>
      <c r="Q197" s="155">
        <f t="shared" si="53"/>
        <v>0</v>
      </c>
      <c r="R197" s="155">
        <f t="shared" si="53"/>
        <v>0</v>
      </c>
      <c r="S197" s="155">
        <f t="shared" si="53"/>
        <v>0</v>
      </c>
      <c r="T197" s="155">
        <f t="shared" si="53"/>
        <v>0</v>
      </c>
      <c r="U197" s="155">
        <f t="shared" si="53"/>
        <v>0</v>
      </c>
      <c r="V197" s="155">
        <f t="shared" si="53"/>
        <v>0</v>
      </c>
      <c r="W197" s="155">
        <f t="shared" si="53"/>
        <v>0</v>
      </c>
      <c r="X197" s="155">
        <f t="shared" si="53"/>
        <v>0</v>
      </c>
      <c r="Y197" s="155">
        <f t="shared" si="53"/>
        <v>0</v>
      </c>
      <c r="Z197" s="155">
        <f t="shared" si="53"/>
        <v>0</v>
      </c>
      <c r="AA197" s="155"/>
      <c r="AB197" s="155"/>
      <c r="AC197" s="165"/>
    </row>
    <row r="198" s="16" customFormat="1" ht="50" customHeight="1" spans="1:29">
      <c r="A198" s="57">
        <v>1</v>
      </c>
      <c r="B198" s="57" t="s">
        <v>585</v>
      </c>
      <c r="C198" s="140" t="s">
        <v>667</v>
      </c>
      <c r="D198" s="57" t="s">
        <v>585</v>
      </c>
      <c r="E198" s="166" t="s">
        <v>668</v>
      </c>
      <c r="F198" s="88" t="s">
        <v>49</v>
      </c>
      <c r="G198" s="57" t="s">
        <v>590</v>
      </c>
      <c r="H198" s="57" t="s">
        <v>608</v>
      </c>
      <c r="I198" s="151">
        <v>44958</v>
      </c>
      <c r="J198" s="151">
        <v>2023.03</v>
      </c>
      <c r="K198" s="153" t="s">
        <v>669</v>
      </c>
      <c r="L198" s="88">
        <f>N198+O198+P198+Q198</f>
        <v>212.87304</v>
      </c>
      <c r="M198" s="144">
        <v>212.87304</v>
      </c>
      <c r="N198" s="144">
        <v>212.87304</v>
      </c>
      <c r="O198" s="144">
        <v>0</v>
      </c>
      <c r="P198" s="144">
        <v>0</v>
      </c>
      <c r="Q198" s="144">
        <v>0</v>
      </c>
      <c r="R198" s="144"/>
      <c r="S198" s="144"/>
      <c r="T198" s="144"/>
      <c r="U198" s="144"/>
      <c r="V198" s="144"/>
      <c r="W198" s="144"/>
      <c r="X198" s="144"/>
      <c r="Y198" s="144"/>
      <c r="Z198" s="144"/>
      <c r="AA198" s="158" t="s">
        <v>593</v>
      </c>
      <c r="AB198" s="158" t="s">
        <v>593</v>
      </c>
      <c r="AC198" s="144"/>
    </row>
    <row r="199" s="8" customFormat="1" ht="42" hidden="1" customHeight="1" spans="1:29">
      <c r="A199" s="46" t="s">
        <v>43</v>
      </c>
      <c r="B199" s="46"/>
      <c r="C199" s="46"/>
      <c r="D199" s="46"/>
      <c r="E199" s="46">
        <v>0</v>
      </c>
      <c r="F199" s="46"/>
      <c r="G199" s="47"/>
      <c r="H199" s="47"/>
      <c r="I199" s="78"/>
      <c r="J199" s="78"/>
      <c r="K199" s="46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101"/>
    </row>
    <row r="200" s="5" customFormat="1" ht="42" hidden="1" customHeight="1" spans="1:29">
      <c r="A200" s="65" t="s">
        <v>44</v>
      </c>
      <c r="B200" s="65"/>
      <c r="C200" s="65"/>
      <c r="D200" s="65"/>
      <c r="E200" s="46"/>
      <c r="F200" s="46"/>
      <c r="G200" s="47"/>
      <c r="H200" s="47"/>
      <c r="I200" s="78"/>
      <c r="J200" s="78"/>
      <c r="K200" s="46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101"/>
    </row>
    <row r="201" s="18" customFormat="1" ht="42" hidden="1" customHeight="1" spans="1:29">
      <c r="A201" s="43" t="s">
        <v>670</v>
      </c>
      <c r="B201" s="44"/>
      <c r="C201" s="44"/>
      <c r="D201" s="44"/>
      <c r="E201" s="44">
        <f>E202+E218+E224+E230</f>
        <v>25</v>
      </c>
      <c r="F201" s="44"/>
      <c r="G201" s="44"/>
      <c r="H201" s="44"/>
      <c r="I201" s="44"/>
      <c r="J201" s="44"/>
      <c r="K201" s="44"/>
      <c r="L201" s="44">
        <f t="shared" ref="L201:Z201" si="54">L202+L218+L224+L230</f>
        <v>20023.25</v>
      </c>
      <c r="M201" s="44">
        <f t="shared" si="54"/>
        <v>20023.25</v>
      </c>
      <c r="N201" s="44">
        <f t="shared" si="54"/>
        <v>14598.19</v>
      </c>
      <c r="O201" s="44">
        <f t="shared" si="54"/>
        <v>4125.06</v>
      </c>
      <c r="P201" s="44">
        <f t="shared" si="54"/>
        <v>0</v>
      </c>
      <c r="Q201" s="44">
        <f t="shared" si="54"/>
        <v>1300</v>
      </c>
      <c r="R201" s="44">
        <f t="shared" si="54"/>
        <v>0</v>
      </c>
      <c r="S201" s="44">
        <f t="shared" si="54"/>
        <v>0</v>
      </c>
      <c r="T201" s="44">
        <f t="shared" si="54"/>
        <v>0</v>
      </c>
      <c r="U201" s="44">
        <f t="shared" si="54"/>
        <v>0</v>
      </c>
      <c r="V201" s="44">
        <f t="shared" si="54"/>
        <v>100.59</v>
      </c>
      <c r="W201" s="44">
        <f t="shared" si="54"/>
        <v>2596</v>
      </c>
      <c r="X201" s="44">
        <f t="shared" si="54"/>
        <v>11354</v>
      </c>
      <c r="Y201" s="44">
        <f t="shared" si="54"/>
        <v>634</v>
      </c>
      <c r="Z201" s="44">
        <f t="shared" si="54"/>
        <v>2703</v>
      </c>
      <c r="AA201" s="44"/>
      <c r="AB201" s="44"/>
      <c r="AC201" s="44"/>
    </row>
    <row r="202" s="18" customFormat="1" ht="42" hidden="1" customHeight="1" spans="1:29">
      <c r="A202" s="167" t="s">
        <v>671</v>
      </c>
      <c r="B202" s="168"/>
      <c r="C202" s="168"/>
      <c r="D202" s="168"/>
      <c r="E202" s="46">
        <v>14</v>
      </c>
      <c r="F202" s="46"/>
      <c r="G202" s="47"/>
      <c r="H202" s="47"/>
      <c r="I202" s="78"/>
      <c r="J202" s="78"/>
      <c r="K202" s="46"/>
      <c r="L202" s="79">
        <f t="shared" ref="L202:Z202" si="55">SUM(L203:L216)</f>
        <v>7001.06</v>
      </c>
      <c r="M202" s="79">
        <f t="shared" si="55"/>
        <v>7001.06</v>
      </c>
      <c r="N202" s="79">
        <f t="shared" si="55"/>
        <v>5000.57</v>
      </c>
      <c r="O202" s="79">
        <f t="shared" si="55"/>
        <v>1568.31</v>
      </c>
      <c r="P202" s="79">
        <f t="shared" si="55"/>
        <v>0</v>
      </c>
      <c r="Q202" s="79">
        <f t="shared" si="55"/>
        <v>432.18</v>
      </c>
      <c r="R202" s="79">
        <f t="shared" si="55"/>
        <v>0</v>
      </c>
      <c r="S202" s="79">
        <f t="shared" si="55"/>
        <v>0</v>
      </c>
      <c r="T202" s="79">
        <f t="shared" si="55"/>
        <v>0</v>
      </c>
      <c r="U202" s="79">
        <f t="shared" si="55"/>
        <v>0</v>
      </c>
      <c r="V202" s="79">
        <f t="shared" si="55"/>
        <v>100.59</v>
      </c>
      <c r="W202" s="79">
        <f t="shared" si="55"/>
        <v>1517</v>
      </c>
      <c r="X202" s="79">
        <f t="shared" si="55"/>
        <v>6533</v>
      </c>
      <c r="Y202" s="79">
        <f t="shared" si="55"/>
        <v>305</v>
      </c>
      <c r="Z202" s="79">
        <f t="shared" si="55"/>
        <v>1267</v>
      </c>
      <c r="AA202" s="79"/>
      <c r="AB202" s="79"/>
      <c r="AC202" s="79"/>
    </row>
    <row r="203" s="19" customFormat="1" ht="162" hidden="1" customHeight="1" spans="1:29">
      <c r="A203" s="169">
        <v>1</v>
      </c>
      <c r="B203" s="53" t="s">
        <v>670</v>
      </c>
      <c r="C203" s="158" t="s">
        <v>672</v>
      </c>
      <c r="D203" s="158" t="s">
        <v>673</v>
      </c>
      <c r="E203" s="170" t="s">
        <v>674</v>
      </c>
      <c r="F203" s="170" t="s">
        <v>49</v>
      </c>
      <c r="G203" s="57" t="s">
        <v>675</v>
      </c>
      <c r="H203" s="57" t="s">
        <v>676</v>
      </c>
      <c r="I203" s="176">
        <v>44986</v>
      </c>
      <c r="J203" s="177">
        <v>45231</v>
      </c>
      <c r="K203" s="57" t="s">
        <v>677</v>
      </c>
      <c r="L203" s="63">
        <f t="shared" ref="L203:L216" si="56">N203+O203+P203+Q203</f>
        <v>667.25</v>
      </c>
      <c r="M203" s="63">
        <v>667.25</v>
      </c>
      <c r="N203" s="63">
        <v>500</v>
      </c>
      <c r="O203" s="88">
        <f>200-32.75</f>
        <v>167.25</v>
      </c>
      <c r="P203" s="88"/>
      <c r="Q203" s="88"/>
      <c r="R203" s="88"/>
      <c r="S203" s="88"/>
      <c r="T203" s="88"/>
      <c r="U203" s="188"/>
      <c r="V203" s="88">
        <v>9.6</v>
      </c>
      <c r="W203" s="88">
        <v>48</v>
      </c>
      <c r="X203" s="88">
        <v>266</v>
      </c>
      <c r="Y203" s="88">
        <v>44</v>
      </c>
      <c r="Z203" s="88">
        <v>243</v>
      </c>
      <c r="AA203" s="88"/>
      <c r="AB203" s="88"/>
      <c r="AC203" s="81" t="s">
        <v>678</v>
      </c>
    </row>
    <row r="204" s="19" customFormat="1" ht="72" hidden="1" customHeight="1" spans="1:29">
      <c r="A204" s="169">
        <v>2</v>
      </c>
      <c r="B204" s="53" t="s">
        <v>670</v>
      </c>
      <c r="C204" s="158" t="s">
        <v>679</v>
      </c>
      <c r="D204" s="158" t="s">
        <v>680</v>
      </c>
      <c r="E204" s="170" t="s">
        <v>681</v>
      </c>
      <c r="F204" s="170" t="s">
        <v>49</v>
      </c>
      <c r="G204" s="57" t="s">
        <v>675</v>
      </c>
      <c r="H204" s="57" t="s">
        <v>676</v>
      </c>
      <c r="I204" s="178">
        <v>44986</v>
      </c>
      <c r="J204" s="179">
        <v>45231</v>
      </c>
      <c r="K204" s="57" t="s">
        <v>682</v>
      </c>
      <c r="L204" s="63">
        <f t="shared" si="56"/>
        <v>777.72</v>
      </c>
      <c r="M204" s="63">
        <v>777.72</v>
      </c>
      <c r="N204" s="63">
        <v>500</v>
      </c>
      <c r="O204" s="88">
        <v>231.06</v>
      </c>
      <c r="P204" s="88"/>
      <c r="Q204" s="88">
        <v>46.66</v>
      </c>
      <c r="R204" s="88"/>
      <c r="S204" s="88"/>
      <c r="T204" s="88"/>
      <c r="U204" s="188"/>
      <c r="V204" s="88">
        <v>5.2</v>
      </c>
      <c r="W204" s="88">
        <v>26</v>
      </c>
      <c r="X204" s="88">
        <v>142</v>
      </c>
      <c r="Y204" s="88">
        <v>5</v>
      </c>
      <c r="Z204" s="88">
        <v>27</v>
      </c>
      <c r="AA204" s="88"/>
      <c r="AB204" s="88"/>
      <c r="AC204" s="81"/>
    </row>
    <row r="205" s="19" customFormat="1" ht="55" hidden="1" customHeight="1" spans="1:29">
      <c r="A205" s="169">
        <v>3</v>
      </c>
      <c r="B205" s="53" t="s">
        <v>670</v>
      </c>
      <c r="C205" s="158" t="s">
        <v>683</v>
      </c>
      <c r="D205" s="158" t="s">
        <v>684</v>
      </c>
      <c r="E205" s="170" t="s">
        <v>685</v>
      </c>
      <c r="F205" s="170" t="s">
        <v>49</v>
      </c>
      <c r="G205" s="57" t="s">
        <v>675</v>
      </c>
      <c r="H205" s="57" t="s">
        <v>676</v>
      </c>
      <c r="I205" s="178">
        <v>44986</v>
      </c>
      <c r="J205" s="179">
        <v>45078</v>
      </c>
      <c r="K205" s="57" t="s">
        <v>686</v>
      </c>
      <c r="L205" s="63">
        <f t="shared" si="56"/>
        <v>202.92</v>
      </c>
      <c r="M205" s="63">
        <v>202.92</v>
      </c>
      <c r="N205" s="63">
        <v>150</v>
      </c>
      <c r="O205" s="88">
        <v>40</v>
      </c>
      <c r="P205" s="88"/>
      <c r="Q205" s="88">
        <v>12.92</v>
      </c>
      <c r="R205" s="88"/>
      <c r="S205" s="88"/>
      <c r="T205" s="88"/>
      <c r="U205" s="188"/>
      <c r="V205" s="88">
        <v>10.45</v>
      </c>
      <c r="W205" s="88">
        <v>92</v>
      </c>
      <c r="X205" s="88">
        <v>302</v>
      </c>
      <c r="Y205" s="88">
        <v>16</v>
      </c>
      <c r="Z205" s="88">
        <v>65</v>
      </c>
      <c r="AA205" s="88"/>
      <c r="AB205" s="88"/>
      <c r="AC205" s="81"/>
    </row>
    <row r="206" s="19" customFormat="1" ht="87" hidden="1" customHeight="1" spans="1:29">
      <c r="A206" s="169">
        <v>4</v>
      </c>
      <c r="B206" s="53" t="s">
        <v>670</v>
      </c>
      <c r="C206" s="158" t="s">
        <v>687</v>
      </c>
      <c r="D206" s="158" t="s">
        <v>688</v>
      </c>
      <c r="E206" s="170" t="s">
        <v>689</v>
      </c>
      <c r="F206" s="170" t="s">
        <v>49</v>
      </c>
      <c r="G206" s="57" t="s">
        <v>675</v>
      </c>
      <c r="H206" s="57" t="s">
        <v>676</v>
      </c>
      <c r="I206" s="178">
        <v>44986</v>
      </c>
      <c r="J206" s="179">
        <v>45078</v>
      </c>
      <c r="K206" s="57" t="s">
        <v>690</v>
      </c>
      <c r="L206" s="63">
        <f t="shared" si="56"/>
        <v>268</v>
      </c>
      <c r="M206" s="88">
        <v>268</v>
      </c>
      <c r="N206" s="88">
        <v>268</v>
      </c>
      <c r="O206" s="88">
        <v>0</v>
      </c>
      <c r="P206" s="88">
        <v>0</v>
      </c>
      <c r="Q206" s="88">
        <v>0</v>
      </c>
      <c r="R206" s="88"/>
      <c r="S206" s="88"/>
      <c r="T206" s="88"/>
      <c r="U206" s="188"/>
      <c r="V206" s="88">
        <v>4.55</v>
      </c>
      <c r="W206" s="88">
        <v>55</v>
      </c>
      <c r="X206" s="88">
        <v>192</v>
      </c>
      <c r="Y206" s="88">
        <v>19</v>
      </c>
      <c r="Z206" s="88">
        <v>48</v>
      </c>
      <c r="AA206" s="88"/>
      <c r="AB206" s="88"/>
      <c r="AC206" s="81"/>
    </row>
    <row r="207" s="19" customFormat="1" ht="191" hidden="1" customHeight="1" spans="1:29">
      <c r="A207" s="169">
        <v>5</v>
      </c>
      <c r="B207" s="53" t="s">
        <v>670</v>
      </c>
      <c r="C207" s="158" t="s">
        <v>691</v>
      </c>
      <c r="D207" s="158" t="s">
        <v>692</v>
      </c>
      <c r="E207" s="170" t="s">
        <v>693</v>
      </c>
      <c r="F207" s="170" t="s">
        <v>49</v>
      </c>
      <c r="G207" s="57" t="s">
        <v>675</v>
      </c>
      <c r="H207" s="57" t="s">
        <v>676</v>
      </c>
      <c r="I207" s="178">
        <v>44986</v>
      </c>
      <c r="J207" s="179">
        <v>45170</v>
      </c>
      <c r="K207" s="57" t="s">
        <v>694</v>
      </c>
      <c r="L207" s="63">
        <f t="shared" si="56"/>
        <v>635.62</v>
      </c>
      <c r="M207" s="63">
        <v>635.62</v>
      </c>
      <c r="N207" s="63">
        <v>448.78</v>
      </c>
      <c r="O207" s="88">
        <v>100</v>
      </c>
      <c r="P207" s="88"/>
      <c r="Q207" s="88">
        <v>86.84</v>
      </c>
      <c r="R207" s="88"/>
      <c r="S207" s="88"/>
      <c r="T207" s="88"/>
      <c r="U207" s="188"/>
      <c r="V207" s="88">
        <v>30.77</v>
      </c>
      <c r="W207" s="88">
        <v>261</v>
      </c>
      <c r="X207" s="88">
        <v>1024</v>
      </c>
      <c r="Y207" s="88">
        <v>79</v>
      </c>
      <c r="Z207" s="88">
        <v>302</v>
      </c>
      <c r="AA207" s="88"/>
      <c r="AB207" s="88"/>
      <c r="AC207" s="81"/>
    </row>
    <row r="208" s="19" customFormat="1" ht="111" hidden="1" customHeight="1" spans="1:29">
      <c r="A208" s="169">
        <v>6</v>
      </c>
      <c r="B208" s="53" t="s">
        <v>670</v>
      </c>
      <c r="C208" s="158" t="s">
        <v>695</v>
      </c>
      <c r="D208" s="158" t="s">
        <v>696</v>
      </c>
      <c r="E208" s="170" t="s">
        <v>697</v>
      </c>
      <c r="F208" s="170" t="s">
        <v>49</v>
      </c>
      <c r="G208" s="57" t="s">
        <v>675</v>
      </c>
      <c r="H208" s="57" t="s">
        <v>676</v>
      </c>
      <c r="I208" s="178">
        <v>44986</v>
      </c>
      <c r="J208" s="179">
        <v>45078</v>
      </c>
      <c r="K208" s="57" t="s">
        <v>698</v>
      </c>
      <c r="L208" s="63">
        <f t="shared" si="56"/>
        <v>242</v>
      </c>
      <c r="M208" s="88">
        <v>242</v>
      </c>
      <c r="N208" s="88">
        <v>242</v>
      </c>
      <c r="O208" s="88">
        <v>0</v>
      </c>
      <c r="P208" s="88">
        <v>0</v>
      </c>
      <c r="Q208" s="88">
        <v>0</v>
      </c>
      <c r="R208" s="88"/>
      <c r="S208" s="88"/>
      <c r="T208" s="88"/>
      <c r="U208" s="188"/>
      <c r="V208" s="88">
        <v>3.15</v>
      </c>
      <c r="W208" s="88">
        <v>88</v>
      </c>
      <c r="X208" s="88">
        <v>307</v>
      </c>
      <c r="Y208" s="88">
        <v>21</v>
      </c>
      <c r="Z208" s="88">
        <v>65</v>
      </c>
      <c r="AA208" s="88"/>
      <c r="AB208" s="88"/>
      <c r="AC208" s="81"/>
    </row>
    <row r="209" s="19" customFormat="1" ht="88" hidden="1" customHeight="1" spans="1:29">
      <c r="A209" s="169">
        <v>7</v>
      </c>
      <c r="B209" s="53" t="s">
        <v>670</v>
      </c>
      <c r="C209" s="158" t="s">
        <v>699</v>
      </c>
      <c r="D209" s="158" t="s">
        <v>700</v>
      </c>
      <c r="E209" s="170" t="s">
        <v>701</v>
      </c>
      <c r="F209" s="170" t="s">
        <v>49</v>
      </c>
      <c r="G209" s="57" t="s">
        <v>675</v>
      </c>
      <c r="H209" s="57" t="s">
        <v>676</v>
      </c>
      <c r="I209" s="178">
        <v>44986</v>
      </c>
      <c r="J209" s="179">
        <v>45108</v>
      </c>
      <c r="K209" s="57" t="s">
        <v>702</v>
      </c>
      <c r="L209" s="63">
        <f t="shared" si="56"/>
        <v>357.52</v>
      </c>
      <c r="M209" s="63">
        <v>357.52</v>
      </c>
      <c r="N209" s="63">
        <v>238.2</v>
      </c>
      <c r="O209" s="88">
        <v>82</v>
      </c>
      <c r="P209" s="88"/>
      <c r="Q209" s="88">
        <v>37.32</v>
      </c>
      <c r="R209" s="88"/>
      <c r="S209" s="88"/>
      <c r="T209" s="88"/>
      <c r="U209" s="188"/>
      <c r="V209" s="88">
        <v>9.18</v>
      </c>
      <c r="W209" s="88">
        <v>75</v>
      </c>
      <c r="X209" s="88">
        <v>321</v>
      </c>
      <c r="Y209" s="88">
        <v>6</v>
      </c>
      <c r="Z209" s="88">
        <v>19</v>
      </c>
      <c r="AA209" s="88"/>
      <c r="AB209" s="88"/>
      <c r="AC209" s="81"/>
    </row>
    <row r="210" s="19" customFormat="1" ht="143" hidden="1" customHeight="1" spans="1:29">
      <c r="A210" s="169">
        <v>8</v>
      </c>
      <c r="B210" s="53" t="s">
        <v>670</v>
      </c>
      <c r="C210" s="158" t="s">
        <v>703</v>
      </c>
      <c r="D210" s="158" t="s">
        <v>704</v>
      </c>
      <c r="E210" s="170" t="s">
        <v>705</v>
      </c>
      <c r="F210" s="170" t="s">
        <v>49</v>
      </c>
      <c r="G210" s="57" t="s">
        <v>675</v>
      </c>
      <c r="H210" s="57" t="s">
        <v>676</v>
      </c>
      <c r="I210" s="178">
        <v>44986</v>
      </c>
      <c r="J210" s="179">
        <v>45108</v>
      </c>
      <c r="K210" s="57" t="s">
        <v>706</v>
      </c>
      <c r="L210" s="63">
        <f t="shared" si="56"/>
        <v>325.27</v>
      </c>
      <c r="M210" s="63">
        <v>325.27</v>
      </c>
      <c r="N210" s="63">
        <v>216.6</v>
      </c>
      <c r="O210" s="88">
        <v>80</v>
      </c>
      <c r="P210" s="88"/>
      <c r="Q210" s="88">
        <v>28.67</v>
      </c>
      <c r="R210" s="88"/>
      <c r="S210" s="88"/>
      <c r="T210" s="88"/>
      <c r="U210" s="188"/>
      <c r="V210" s="88">
        <v>15.2</v>
      </c>
      <c r="W210" s="88">
        <v>158</v>
      </c>
      <c r="X210" s="88">
        <v>487</v>
      </c>
      <c r="Y210" s="88">
        <v>22</v>
      </c>
      <c r="Z210" s="88">
        <v>69</v>
      </c>
      <c r="AA210" s="88"/>
      <c r="AB210" s="88"/>
      <c r="AC210" s="81"/>
    </row>
    <row r="211" s="19" customFormat="1" ht="50.1" hidden="1" customHeight="1" spans="1:29">
      <c r="A211" s="169">
        <v>9</v>
      </c>
      <c r="B211" s="53" t="s">
        <v>670</v>
      </c>
      <c r="C211" s="158" t="s">
        <v>707</v>
      </c>
      <c r="D211" s="158" t="s">
        <v>708</v>
      </c>
      <c r="E211" s="170" t="s">
        <v>709</v>
      </c>
      <c r="F211" s="170" t="s">
        <v>49</v>
      </c>
      <c r="G211" s="57" t="s">
        <v>675</v>
      </c>
      <c r="H211" s="57" t="s">
        <v>676</v>
      </c>
      <c r="I211" s="178">
        <v>44986</v>
      </c>
      <c r="J211" s="179">
        <v>45108</v>
      </c>
      <c r="K211" s="57" t="s">
        <v>710</v>
      </c>
      <c r="L211" s="63">
        <f t="shared" si="56"/>
        <v>379.34</v>
      </c>
      <c r="M211" s="63">
        <v>379.34</v>
      </c>
      <c r="N211" s="63">
        <v>296.57</v>
      </c>
      <c r="O211" s="88">
        <v>50</v>
      </c>
      <c r="P211" s="180"/>
      <c r="Q211" s="88">
        <v>32.77</v>
      </c>
      <c r="R211" s="88"/>
      <c r="S211" s="88"/>
      <c r="T211" s="88"/>
      <c r="U211" s="188"/>
      <c r="V211" s="88">
        <v>9.52</v>
      </c>
      <c r="W211" s="88">
        <v>379</v>
      </c>
      <c r="X211" s="88">
        <v>1769</v>
      </c>
      <c r="Y211" s="88">
        <v>52</v>
      </c>
      <c r="Z211" s="88">
        <v>235</v>
      </c>
      <c r="AA211" s="88"/>
      <c r="AB211" s="88"/>
      <c r="AC211" s="81"/>
    </row>
    <row r="212" s="19" customFormat="1" ht="60" hidden="1" customHeight="1" spans="1:29">
      <c r="A212" s="169">
        <v>10</v>
      </c>
      <c r="B212" s="53" t="s">
        <v>670</v>
      </c>
      <c r="C212" s="158" t="s">
        <v>711</v>
      </c>
      <c r="D212" s="158" t="s">
        <v>712</v>
      </c>
      <c r="E212" s="158" t="s">
        <v>713</v>
      </c>
      <c r="F212" s="170" t="s">
        <v>49</v>
      </c>
      <c r="G212" s="57" t="s">
        <v>675</v>
      </c>
      <c r="H212" s="57" t="s">
        <v>676</v>
      </c>
      <c r="I212" s="178">
        <v>44986</v>
      </c>
      <c r="J212" s="179">
        <v>45078</v>
      </c>
      <c r="K212" s="57" t="s">
        <v>714</v>
      </c>
      <c r="L212" s="63">
        <f t="shared" si="56"/>
        <v>55.42</v>
      </c>
      <c r="M212" s="63">
        <v>55.42</v>
      </c>
      <c r="N212" s="63">
        <v>47.42</v>
      </c>
      <c r="O212" s="88">
        <v>8</v>
      </c>
      <c r="P212" s="88"/>
      <c r="Q212" s="88"/>
      <c r="R212" s="88"/>
      <c r="S212" s="88"/>
      <c r="T212" s="88"/>
      <c r="U212" s="188"/>
      <c r="V212" s="88">
        <v>2.97</v>
      </c>
      <c r="W212" s="88">
        <v>31</v>
      </c>
      <c r="X212" s="88">
        <v>134</v>
      </c>
      <c r="Y212" s="88">
        <v>13</v>
      </c>
      <c r="Z212" s="88">
        <v>60</v>
      </c>
      <c r="AA212" s="88"/>
      <c r="AB212" s="88"/>
      <c r="AC212" s="81"/>
    </row>
    <row r="213" s="20" customFormat="1" ht="78" hidden="1" customHeight="1" spans="1:29">
      <c r="A213" s="169">
        <v>11</v>
      </c>
      <c r="B213" s="53" t="s">
        <v>670</v>
      </c>
      <c r="C213" s="158" t="s">
        <v>715</v>
      </c>
      <c r="D213" s="158" t="s">
        <v>716</v>
      </c>
      <c r="E213" s="158" t="s">
        <v>717</v>
      </c>
      <c r="F213" s="170" t="s">
        <v>718</v>
      </c>
      <c r="G213" s="57" t="s">
        <v>675</v>
      </c>
      <c r="H213" s="57" t="s">
        <v>676</v>
      </c>
      <c r="I213" s="178">
        <v>44927</v>
      </c>
      <c r="J213" s="179">
        <v>45170</v>
      </c>
      <c r="K213" s="57" t="s">
        <v>719</v>
      </c>
      <c r="L213" s="63">
        <f t="shared" si="56"/>
        <v>700</v>
      </c>
      <c r="M213" s="63">
        <v>700</v>
      </c>
      <c r="N213" s="63">
        <v>420</v>
      </c>
      <c r="O213" s="88">
        <v>230</v>
      </c>
      <c r="P213" s="88"/>
      <c r="Q213" s="88">
        <v>50</v>
      </c>
      <c r="R213" s="88"/>
      <c r="S213" s="88"/>
      <c r="T213" s="88"/>
      <c r="U213" s="188"/>
      <c r="V213" s="88"/>
      <c r="W213" s="88">
        <v>91</v>
      </c>
      <c r="X213" s="88">
        <v>418</v>
      </c>
      <c r="Y213" s="88">
        <v>7</v>
      </c>
      <c r="Z213" s="88">
        <v>36</v>
      </c>
      <c r="AA213" s="88"/>
      <c r="AB213" s="88"/>
      <c r="AC213" s="81"/>
    </row>
    <row r="214" s="20" customFormat="1" ht="78" hidden="1" customHeight="1" spans="1:29">
      <c r="A214" s="169">
        <v>12</v>
      </c>
      <c r="B214" s="53" t="s">
        <v>670</v>
      </c>
      <c r="C214" s="158" t="s">
        <v>720</v>
      </c>
      <c r="D214" s="158" t="s">
        <v>721</v>
      </c>
      <c r="E214" s="158" t="s">
        <v>722</v>
      </c>
      <c r="F214" s="170" t="s">
        <v>718</v>
      </c>
      <c r="G214" s="57" t="s">
        <v>675</v>
      </c>
      <c r="H214" s="57" t="s">
        <v>676</v>
      </c>
      <c r="I214" s="178">
        <v>44927</v>
      </c>
      <c r="J214" s="179">
        <v>45170</v>
      </c>
      <c r="K214" s="57" t="s">
        <v>723</v>
      </c>
      <c r="L214" s="63">
        <f t="shared" si="56"/>
        <v>630</v>
      </c>
      <c r="M214" s="88">
        <v>630</v>
      </c>
      <c r="N214" s="88">
        <v>441</v>
      </c>
      <c r="O214" s="88">
        <v>150</v>
      </c>
      <c r="P214" s="88"/>
      <c r="Q214" s="88">
        <v>39</v>
      </c>
      <c r="R214" s="88"/>
      <c r="S214" s="88"/>
      <c r="T214" s="88"/>
      <c r="U214" s="188"/>
      <c r="V214" s="88"/>
      <c r="W214" s="88">
        <v>57</v>
      </c>
      <c r="X214" s="88">
        <v>379</v>
      </c>
      <c r="Y214" s="88">
        <v>5</v>
      </c>
      <c r="Z214" s="88">
        <v>18</v>
      </c>
      <c r="AA214" s="88"/>
      <c r="AB214" s="88"/>
      <c r="AC214" s="81"/>
    </row>
    <row r="215" s="7" customFormat="1" ht="57" hidden="1" customHeight="1" spans="1:29">
      <c r="A215" s="169">
        <v>13</v>
      </c>
      <c r="B215" s="53" t="s">
        <v>670</v>
      </c>
      <c r="C215" s="158" t="s">
        <v>724</v>
      </c>
      <c r="D215" s="158" t="s">
        <v>725</v>
      </c>
      <c r="E215" s="158" t="s">
        <v>726</v>
      </c>
      <c r="F215" s="170" t="s">
        <v>718</v>
      </c>
      <c r="G215" s="57" t="s">
        <v>675</v>
      </c>
      <c r="H215" s="57" t="s">
        <v>676</v>
      </c>
      <c r="I215" s="178">
        <v>44927</v>
      </c>
      <c r="J215" s="179">
        <v>45170</v>
      </c>
      <c r="K215" s="57" t="s">
        <v>727</v>
      </c>
      <c r="L215" s="63">
        <f t="shared" si="56"/>
        <v>810</v>
      </c>
      <c r="M215" s="88">
        <v>810</v>
      </c>
      <c r="N215" s="88">
        <v>567</v>
      </c>
      <c r="O215" s="88">
        <v>190</v>
      </c>
      <c r="P215" s="88"/>
      <c r="Q215" s="88">
        <v>53</v>
      </c>
      <c r="R215" s="88"/>
      <c r="S215" s="88"/>
      <c r="T215" s="88"/>
      <c r="U215" s="189"/>
      <c r="V215" s="88"/>
      <c r="W215" s="88">
        <v>77</v>
      </c>
      <c r="X215" s="88">
        <v>444</v>
      </c>
      <c r="Y215" s="88">
        <v>12</v>
      </c>
      <c r="Z215" s="88">
        <v>63</v>
      </c>
      <c r="AA215" s="88"/>
      <c r="AB215" s="88"/>
      <c r="AC215" s="81"/>
    </row>
    <row r="216" s="19" customFormat="1" ht="96" hidden="1" customHeight="1" spans="1:29">
      <c r="A216" s="169">
        <v>14</v>
      </c>
      <c r="B216" s="53" t="s">
        <v>670</v>
      </c>
      <c r="C216" s="158" t="s">
        <v>728</v>
      </c>
      <c r="D216" s="158" t="s">
        <v>721</v>
      </c>
      <c r="E216" s="158" t="s">
        <v>729</v>
      </c>
      <c r="F216" s="170" t="s">
        <v>718</v>
      </c>
      <c r="G216" s="57" t="s">
        <v>675</v>
      </c>
      <c r="H216" s="57" t="s">
        <v>676</v>
      </c>
      <c r="I216" s="178">
        <v>44927</v>
      </c>
      <c r="J216" s="179">
        <v>45170</v>
      </c>
      <c r="K216" s="57" t="s">
        <v>730</v>
      </c>
      <c r="L216" s="63">
        <f t="shared" si="56"/>
        <v>950</v>
      </c>
      <c r="M216" s="88">
        <v>950</v>
      </c>
      <c r="N216" s="88">
        <v>665</v>
      </c>
      <c r="O216" s="88">
        <v>240</v>
      </c>
      <c r="P216" s="88"/>
      <c r="Q216" s="88">
        <v>45</v>
      </c>
      <c r="R216" s="88"/>
      <c r="S216" s="88"/>
      <c r="T216" s="88"/>
      <c r="U216" s="189"/>
      <c r="V216" s="88"/>
      <c r="W216" s="88">
        <v>79</v>
      </c>
      <c r="X216" s="88">
        <v>348</v>
      </c>
      <c r="Y216" s="88">
        <v>4</v>
      </c>
      <c r="Z216" s="88">
        <v>17</v>
      </c>
      <c r="AA216" s="88"/>
      <c r="AB216" s="88"/>
      <c r="AC216" s="81"/>
    </row>
    <row r="217" s="8" customFormat="1" ht="42" hidden="1" customHeight="1" spans="1:29">
      <c r="A217" s="46" t="s">
        <v>39</v>
      </c>
      <c r="B217" s="46"/>
      <c r="C217" s="46"/>
      <c r="D217" s="46"/>
      <c r="E217" s="46">
        <v>0</v>
      </c>
      <c r="F217" s="46"/>
      <c r="G217" s="47"/>
      <c r="H217" s="47"/>
      <c r="I217" s="84"/>
      <c r="J217" s="84"/>
      <c r="K217" s="46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101"/>
    </row>
    <row r="218" s="18" customFormat="1" ht="42" hidden="1" customHeight="1" spans="1:29">
      <c r="A218" s="167" t="s">
        <v>731</v>
      </c>
      <c r="B218" s="168"/>
      <c r="C218" s="168"/>
      <c r="D218" s="168"/>
      <c r="E218" s="46">
        <v>5</v>
      </c>
      <c r="F218" s="46"/>
      <c r="G218" s="47"/>
      <c r="H218" s="47"/>
      <c r="I218" s="84"/>
      <c r="J218" s="84"/>
      <c r="K218" s="46"/>
      <c r="L218" s="79">
        <f t="shared" ref="L218:Z218" si="57">SUM(L219:L223)</f>
        <v>3939.92</v>
      </c>
      <c r="M218" s="79">
        <f t="shared" si="57"/>
        <v>3939.92</v>
      </c>
      <c r="N218" s="79">
        <f t="shared" si="57"/>
        <v>2889.3</v>
      </c>
      <c r="O218" s="79">
        <f t="shared" si="57"/>
        <v>890</v>
      </c>
      <c r="P218" s="79">
        <f t="shared" si="57"/>
        <v>0</v>
      </c>
      <c r="Q218" s="79">
        <f t="shared" si="57"/>
        <v>160.62</v>
      </c>
      <c r="R218" s="79">
        <f t="shared" si="57"/>
        <v>0</v>
      </c>
      <c r="S218" s="79">
        <f t="shared" si="57"/>
        <v>0</v>
      </c>
      <c r="T218" s="79">
        <f t="shared" si="57"/>
        <v>0</v>
      </c>
      <c r="U218" s="79">
        <f t="shared" si="57"/>
        <v>0</v>
      </c>
      <c r="V218" s="79">
        <f t="shared" si="57"/>
        <v>0</v>
      </c>
      <c r="W218" s="79">
        <f t="shared" si="57"/>
        <v>643</v>
      </c>
      <c r="X218" s="79">
        <f t="shared" si="57"/>
        <v>2624</v>
      </c>
      <c r="Y218" s="79">
        <f t="shared" si="57"/>
        <v>217</v>
      </c>
      <c r="Z218" s="79">
        <f t="shared" si="57"/>
        <v>916</v>
      </c>
      <c r="AA218" s="79"/>
      <c r="AB218" s="79"/>
      <c r="AC218" s="101"/>
    </row>
    <row r="219" s="19" customFormat="1" ht="102" hidden="1" customHeight="1" spans="1:29">
      <c r="A219" s="171">
        <v>1</v>
      </c>
      <c r="B219" s="53" t="s">
        <v>670</v>
      </c>
      <c r="C219" s="88" t="s">
        <v>732</v>
      </c>
      <c r="D219" s="88" t="s">
        <v>733</v>
      </c>
      <c r="E219" s="88" t="s">
        <v>734</v>
      </c>
      <c r="F219" s="170" t="s">
        <v>49</v>
      </c>
      <c r="G219" s="57" t="s">
        <v>675</v>
      </c>
      <c r="H219" s="57" t="s">
        <v>676</v>
      </c>
      <c r="I219" s="178">
        <v>44927</v>
      </c>
      <c r="J219" s="179">
        <v>45170</v>
      </c>
      <c r="K219" s="57" t="s">
        <v>735</v>
      </c>
      <c r="L219" s="88">
        <f t="shared" ref="L219:L223" si="58">N219+O219+P219+Q219</f>
        <v>900</v>
      </c>
      <c r="M219" s="88">
        <v>900</v>
      </c>
      <c r="N219" s="88">
        <v>680</v>
      </c>
      <c r="O219" s="88">
        <v>190</v>
      </c>
      <c r="P219" s="88"/>
      <c r="Q219" s="88">
        <v>30</v>
      </c>
      <c r="R219" s="88"/>
      <c r="S219" s="88"/>
      <c r="T219" s="88"/>
      <c r="U219" s="88"/>
      <c r="V219" s="188"/>
      <c r="W219" s="88">
        <v>249</v>
      </c>
      <c r="X219" s="88">
        <v>980</v>
      </c>
      <c r="Y219" s="88">
        <v>68</v>
      </c>
      <c r="Z219" s="88">
        <v>294</v>
      </c>
      <c r="AA219" s="88"/>
      <c r="AB219" s="88"/>
      <c r="AC219" s="53"/>
    </row>
    <row r="220" s="19" customFormat="1" ht="144" hidden="1" customHeight="1" spans="1:29">
      <c r="A220" s="171">
        <v>2</v>
      </c>
      <c r="B220" s="53" t="s">
        <v>670</v>
      </c>
      <c r="C220" s="88" t="s">
        <v>736</v>
      </c>
      <c r="D220" s="88" t="s">
        <v>737</v>
      </c>
      <c r="E220" s="88" t="s">
        <v>738</v>
      </c>
      <c r="F220" s="170" t="s">
        <v>49</v>
      </c>
      <c r="G220" s="57" t="s">
        <v>675</v>
      </c>
      <c r="H220" s="57" t="s">
        <v>676</v>
      </c>
      <c r="I220" s="178">
        <v>44986</v>
      </c>
      <c r="J220" s="179">
        <v>45170</v>
      </c>
      <c r="K220" s="57" t="s">
        <v>739</v>
      </c>
      <c r="L220" s="88">
        <f t="shared" si="58"/>
        <v>364.92</v>
      </c>
      <c r="M220" s="88">
        <v>364.92</v>
      </c>
      <c r="N220" s="88">
        <v>255.8</v>
      </c>
      <c r="O220" s="88">
        <v>80</v>
      </c>
      <c r="P220" s="88"/>
      <c r="Q220" s="88">
        <v>29.12</v>
      </c>
      <c r="R220" s="88"/>
      <c r="S220" s="88"/>
      <c r="T220" s="88"/>
      <c r="U220" s="88"/>
      <c r="V220" s="188"/>
      <c r="W220" s="88">
        <v>209</v>
      </c>
      <c r="X220" s="88">
        <v>885</v>
      </c>
      <c r="Y220" s="88">
        <v>109</v>
      </c>
      <c r="Z220" s="88">
        <v>470</v>
      </c>
      <c r="AA220" s="88"/>
      <c r="AB220" s="88"/>
      <c r="AC220" s="57"/>
    </row>
    <row r="221" s="19" customFormat="1" ht="59" hidden="1" customHeight="1" spans="1:29">
      <c r="A221" s="171">
        <v>3</v>
      </c>
      <c r="B221" s="53" t="s">
        <v>670</v>
      </c>
      <c r="C221" s="88" t="s">
        <v>740</v>
      </c>
      <c r="D221" s="88" t="s">
        <v>716</v>
      </c>
      <c r="E221" s="88" t="s">
        <v>741</v>
      </c>
      <c r="F221" s="170" t="s">
        <v>49</v>
      </c>
      <c r="G221" s="57" t="s">
        <v>675</v>
      </c>
      <c r="H221" s="57" t="s">
        <v>676</v>
      </c>
      <c r="I221" s="178">
        <v>44927</v>
      </c>
      <c r="J221" s="179">
        <v>45231</v>
      </c>
      <c r="K221" s="57" t="s">
        <v>742</v>
      </c>
      <c r="L221" s="88">
        <f t="shared" si="58"/>
        <v>2505</v>
      </c>
      <c r="M221" s="88">
        <v>2505</v>
      </c>
      <c r="N221" s="88">
        <v>1853.5</v>
      </c>
      <c r="O221" s="88">
        <v>550</v>
      </c>
      <c r="P221" s="88"/>
      <c r="Q221" s="88">
        <v>101.5</v>
      </c>
      <c r="R221" s="88"/>
      <c r="S221" s="88"/>
      <c r="T221" s="88"/>
      <c r="U221" s="88"/>
      <c r="V221" s="188"/>
      <c r="W221" s="88">
        <v>91</v>
      </c>
      <c r="X221" s="88">
        <v>418</v>
      </c>
      <c r="Y221" s="88">
        <v>7</v>
      </c>
      <c r="Z221" s="88">
        <v>36</v>
      </c>
      <c r="AA221" s="88"/>
      <c r="AB221" s="88"/>
      <c r="AC221" s="57"/>
    </row>
    <row r="222" s="7" customFormat="1" ht="36" hidden="1" customHeight="1" spans="1:29">
      <c r="A222" s="171">
        <v>4</v>
      </c>
      <c r="B222" s="53" t="s">
        <v>670</v>
      </c>
      <c r="C222" s="88" t="s">
        <v>743</v>
      </c>
      <c r="D222" s="88" t="s">
        <v>716</v>
      </c>
      <c r="E222" s="88" t="s">
        <v>744</v>
      </c>
      <c r="F222" s="170" t="s">
        <v>49</v>
      </c>
      <c r="G222" s="57" t="s">
        <v>675</v>
      </c>
      <c r="H222" s="57" t="s">
        <v>676</v>
      </c>
      <c r="I222" s="178">
        <v>44986</v>
      </c>
      <c r="J222" s="179">
        <v>45078</v>
      </c>
      <c r="K222" s="57" t="s">
        <v>745</v>
      </c>
      <c r="L222" s="88">
        <f t="shared" si="58"/>
        <v>70</v>
      </c>
      <c r="M222" s="88">
        <v>70</v>
      </c>
      <c r="N222" s="88">
        <v>40</v>
      </c>
      <c r="O222" s="88">
        <v>30</v>
      </c>
      <c r="P222" s="88"/>
      <c r="Q222" s="88"/>
      <c r="R222" s="88"/>
      <c r="S222" s="88"/>
      <c r="T222" s="88"/>
      <c r="U222" s="88"/>
      <c r="V222" s="188"/>
      <c r="W222" s="88">
        <v>18</v>
      </c>
      <c r="X222" s="88">
        <v>65</v>
      </c>
      <c r="Y222" s="88">
        <v>6</v>
      </c>
      <c r="Z222" s="88">
        <v>19</v>
      </c>
      <c r="AA222" s="88"/>
      <c r="AB222" s="88"/>
      <c r="AC222" s="57"/>
    </row>
    <row r="223" s="19" customFormat="1" ht="85" hidden="1" customHeight="1" spans="1:29">
      <c r="A223" s="171">
        <v>5</v>
      </c>
      <c r="B223" s="53" t="s">
        <v>670</v>
      </c>
      <c r="C223" s="88" t="s">
        <v>746</v>
      </c>
      <c r="D223" s="88" t="s">
        <v>747</v>
      </c>
      <c r="E223" s="88" t="s">
        <v>748</v>
      </c>
      <c r="F223" s="170" t="s">
        <v>49</v>
      </c>
      <c r="G223" s="57" t="s">
        <v>675</v>
      </c>
      <c r="H223" s="57" t="s">
        <v>676</v>
      </c>
      <c r="I223" s="178">
        <v>44986</v>
      </c>
      <c r="J223" s="179">
        <v>45078</v>
      </c>
      <c r="K223" s="57" t="s">
        <v>749</v>
      </c>
      <c r="L223" s="88">
        <f t="shared" si="58"/>
        <v>100</v>
      </c>
      <c r="M223" s="88">
        <v>100</v>
      </c>
      <c r="N223" s="88">
        <v>60</v>
      </c>
      <c r="O223" s="88">
        <v>40</v>
      </c>
      <c r="P223" s="88"/>
      <c r="Q223" s="88"/>
      <c r="R223" s="88"/>
      <c r="S223" s="88"/>
      <c r="T223" s="88"/>
      <c r="U223" s="88"/>
      <c r="V223" s="188"/>
      <c r="W223" s="88">
        <v>76</v>
      </c>
      <c r="X223" s="88">
        <v>276</v>
      </c>
      <c r="Y223" s="88">
        <v>27</v>
      </c>
      <c r="Z223" s="88">
        <v>97</v>
      </c>
      <c r="AA223" s="88"/>
      <c r="AB223" s="88"/>
      <c r="AC223" s="57"/>
    </row>
    <row r="224" s="18" customFormat="1" ht="42" hidden="1" customHeight="1" spans="1:29">
      <c r="A224" s="167" t="s">
        <v>750</v>
      </c>
      <c r="B224" s="168"/>
      <c r="C224" s="168"/>
      <c r="D224" s="168"/>
      <c r="E224" s="46">
        <v>5</v>
      </c>
      <c r="F224" s="46"/>
      <c r="G224" s="47"/>
      <c r="H224" s="47"/>
      <c r="I224" s="84"/>
      <c r="J224" s="84"/>
      <c r="K224" s="46"/>
      <c r="L224" s="79">
        <f t="shared" ref="L224:Z224" si="59">SUM(L225:L229)</f>
        <v>9030.93</v>
      </c>
      <c r="M224" s="79">
        <f t="shared" si="59"/>
        <v>9030.93</v>
      </c>
      <c r="N224" s="79">
        <f t="shared" si="59"/>
        <v>6656.98</v>
      </c>
      <c r="O224" s="79">
        <f t="shared" si="59"/>
        <v>1666.75</v>
      </c>
      <c r="P224" s="79">
        <f t="shared" si="59"/>
        <v>0</v>
      </c>
      <c r="Q224" s="79">
        <f t="shared" si="59"/>
        <v>707.2</v>
      </c>
      <c r="R224" s="79">
        <f t="shared" si="59"/>
        <v>0</v>
      </c>
      <c r="S224" s="79">
        <f t="shared" si="59"/>
        <v>0</v>
      </c>
      <c r="T224" s="79">
        <f t="shared" si="59"/>
        <v>0</v>
      </c>
      <c r="U224" s="79">
        <f t="shared" si="59"/>
        <v>0</v>
      </c>
      <c r="V224" s="79">
        <f t="shared" si="59"/>
        <v>0</v>
      </c>
      <c r="W224" s="79">
        <f t="shared" si="59"/>
        <v>436</v>
      </c>
      <c r="X224" s="79">
        <f t="shared" si="59"/>
        <v>2197</v>
      </c>
      <c r="Y224" s="79">
        <f t="shared" si="59"/>
        <v>112</v>
      </c>
      <c r="Z224" s="79">
        <f t="shared" si="59"/>
        <v>520</v>
      </c>
      <c r="AA224" s="79"/>
      <c r="AB224" s="79"/>
      <c r="AC224" s="101"/>
    </row>
    <row r="225" s="19" customFormat="1" ht="281" hidden="1" customHeight="1" spans="1:29">
      <c r="A225" s="171">
        <v>1</v>
      </c>
      <c r="B225" s="53" t="s">
        <v>670</v>
      </c>
      <c r="C225" s="88" t="s">
        <v>751</v>
      </c>
      <c r="D225" s="88" t="s">
        <v>752</v>
      </c>
      <c r="E225" s="63" t="s">
        <v>753</v>
      </c>
      <c r="F225" s="170" t="s">
        <v>49</v>
      </c>
      <c r="G225" s="57" t="s">
        <v>675</v>
      </c>
      <c r="H225" s="57" t="s">
        <v>676</v>
      </c>
      <c r="I225" s="178">
        <v>44986</v>
      </c>
      <c r="J225" s="179">
        <v>45231</v>
      </c>
      <c r="K225" s="57" t="s">
        <v>754</v>
      </c>
      <c r="L225" s="92">
        <f t="shared" ref="L225:L229" si="60">N225+O225+P225+Q225</f>
        <v>2900</v>
      </c>
      <c r="M225" s="88">
        <v>2900</v>
      </c>
      <c r="N225" s="92">
        <v>2160.58</v>
      </c>
      <c r="O225" s="92">
        <v>640</v>
      </c>
      <c r="P225" s="88"/>
      <c r="Q225" s="88">
        <v>99.42</v>
      </c>
      <c r="R225" s="88"/>
      <c r="S225" s="88"/>
      <c r="T225" s="88"/>
      <c r="U225" s="88"/>
      <c r="V225" s="188"/>
      <c r="W225" s="88">
        <v>114</v>
      </c>
      <c r="X225" s="88">
        <v>577</v>
      </c>
      <c r="Y225" s="88">
        <v>24</v>
      </c>
      <c r="Z225" s="88">
        <v>102</v>
      </c>
      <c r="AA225" s="88"/>
      <c r="AB225" s="88"/>
      <c r="AC225" s="53"/>
    </row>
    <row r="226" s="19" customFormat="1" ht="109" hidden="1" customHeight="1" spans="1:29">
      <c r="A226" s="171">
        <v>2</v>
      </c>
      <c r="B226" s="53" t="s">
        <v>670</v>
      </c>
      <c r="C226" s="88" t="s">
        <v>755</v>
      </c>
      <c r="D226" s="88" t="s">
        <v>756</v>
      </c>
      <c r="E226" s="88" t="s">
        <v>757</v>
      </c>
      <c r="F226" s="170" t="s">
        <v>49</v>
      </c>
      <c r="G226" s="57" t="s">
        <v>675</v>
      </c>
      <c r="H226" s="57" t="s">
        <v>676</v>
      </c>
      <c r="I226" s="178">
        <v>44986</v>
      </c>
      <c r="J226" s="179">
        <v>45231</v>
      </c>
      <c r="K226" s="57" t="s">
        <v>758</v>
      </c>
      <c r="L226" s="92">
        <f t="shared" si="60"/>
        <v>2589</v>
      </c>
      <c r="M226" s="88">
        <v>2589</v>
      </c>
      <c r="N226" s="92">
        <v>1946.4</v>
      </c>
      <c r="O226" s="88">
        <v>496.75</v>
      </c>
      <c r="P226" s="88"/>
      <c r="Q226" s="88">
        <v>145.85</v>
      </c>
      <c r="R226" s="88"/>
      <c r="S226" s="88"/>
      <c r="T226" s="88"/>
      <c r="U226" s="88"/>
      <c r="V226" s="188"/>
      <c r="W226" s="88">
        <v>131</v>
      </c>
      <c r="X226" s="88">
        <v>643</v>
      </c>
      <c r="Y226" s="88">
        <v>23</v>
      </c>
      <c r="Z226" s="88">
        <v>104</v>
      </c>
      <c r="AA226" s="88"/>
      <c r="AB226" s="88"/>
      <c r="AC226" s="53"/>
    </row>
    <row r="227" s="19" customFormat="1" ht="184" hidden="1" customHeight="1" spans="1:29">
      <c r="A227" s="171">
        <v>3</v>
      </c>
      <c r="B227" s="53" t="s">
        <v>670</v>
      </c>
      <c r="C227" s="88" t="s">
        <v>759</v>
      </c>
      <c r="D227" s="88" t="s">
        <v>760</v>
      </c>
      <c r="E227" s="88" t="s">
        <v>761</v>
      </c>
      <c r="F227" s="170" t="s">
        <v>49</v>
      </c>
      <c r="G227" s="57" t="s">
        <v>675</v>
      </c>
      <c r="H227" s="57" t="s">
        <v>676</v>
      </c>
      <c r="I227" s="178">
        <v>44986</v>
      </c>
      <c r="J227" s="179">
        <v>45231</v>
      </c>
      <c r="K227" s="57" t="s">
        <v>762</v>
      </c>
      <c r="L227" s="92">
        <f t="shared" si="60"/>
        <v>1396.61</v>
      </c>
      <c r="M227" s="88">
        <v>1396.61</v>
      </c>
      <c r="N227" s="92">
        <v>1050</v>
      </c>
      <c r="O227" s="88">
        <v>150</v>
      </c>
      <c r="P227" s="88"/>
      <c r="Q227" s="88">
        <v>196.61</v>
      </c>
      <c r="R227" s="88"/>
      <c r="S227" s="88"/>
      <c r="T227" s="88"/>
      <c r="U227" s="88"/>
      <c r="V227" s="188"/>
      <c r="W227" s="88">
        <v>74</v>
      </c>
      <c r="X227" s="88">
        <v>427</v>
      </c>
      <c r="Y227" s="88">
        <v>31</v>
      </c>
      <c r="Z227" s="88">
        <v>161</v>
      </c>
      <c r="AA227" s="88"/>
      <c r="AB227" s="88"/>
      <c r="AC227" s="53"/>
    </row>
    <row r="228" s="7" customFormat="1" ht="106" hidden="1" customHeight="1" spans="1:29">
      <c r="A228" s="171">
        <v>4</v>
      </c>
      <c r="B228" s="53" t="s">
        <v>670</v>
      </c>
      <c r="C228" s="88" t="s">
        <v>763</v>
      </c>
      <c r="D228" s="88" t="s">
        <v>764</v>
      </c>
      <c r="E228" s="88" t="s">
        <v>765</v>
      </c>
      <c r="F228" s="170" t="s">
        <v>49</v>
      </c>
      <c r="G228" s="57" t="s">
        <v>675</v>
      </c>
      <c r="H228" s="57" t="s">
        <v>676</v>
      </c>
      <c r="I228" s="178">
        <v>44986</v>
      </c>
      <c r="J228" s="179">
        <v>45231</v>
      </c>
      <c r="K228" s="57" t="s">
        <v>766</v>
      </c>
      <c r="L228" s="92">
        <f t="shared" si="60"/>
        <v>1268.84</v>
      </c>
      <c r="M228" s="88">
        <v>1268.84</v>
      </c>
      <c r="N228" s="92">
        <v>900</v>
      </c>
      <c r="O228" s="88">
        <v>200</v>
      </c>
      <c r="P228" s="88"/>
      <c r="Q228" s="88">
        <v>168.84</v>
      </c>
      <c r="R228" s="88"/>
      <c r="S228" s="88"/>
      <c r="T228" s="88"/>
      <c r="U228" s="88"/>
      <c r="V228" s="188"/>
      <c r="W228" s="88">
        <v>69</v>
      </c>
      <c r="X228" s="88">
        <v>336</v>
      </c>
      <c r="Y228" s="88">
        <v>21</v>
      </c>
      <c r="Z228" s="88">
        <v>97</v>
      </c>
      <c r="AA228" s="88"/>
      <c r="AB228" s="88"/>
      <c r="AC228" s="53"/>
    </row>
    <row r="229" s="21" customFormat="1" ht="106" hidden="1" customHeight="1" spans="1:29">
      <c r="A229" s="171">
        <v>5</v>
      </c>
      <c r="B229" s="53" t="s">
        <v>670</v>
      </c>
      <c r="C229" s="88" t="s">
        <v>767</v>
      </c>
      <c r="D229" s="88" t="s">
        <v>768</v>
      </c>
      <c r="E229" s="88" t="s">
        <v>769</v>
      </c>
      <c r="F229" s="170" t="s">
        <v>49</v>
      </c>
      <c r="G229" s="57" t="s">
        <v>675</v>
      </c>
      <c r="H229" s="57" t="s">
        <v>676</v>
      </c>
      <c r="I229" s="178">
        <v>44986</v>
      </c>
      <c r="J229" s="179">
        <v>45231</v>
      </c>
      <c r="K229" s="57" t="s">
        <v>770</v>
      </c>
      <c r="L229" s="92">
        <f t="shared" si="60"/>
        <v>876.48</v>
      </c>
      <c r="M229" s="88">
        <v>876.48</v>
      </c>
      <c r="N229" s="92">
        <v>600</v>
      </c>
      <c r="O229" s="88">
        <v>180</v>
      </c>
      <c r="P229" s="88"/>
      <c r="Q229" s="88">
        <v>96.48</v>
      </c>
      <c r="R229" s="88"/>
      <c r="S229" s="88"/>
      <c r="T229" s="88"/>
      <c r="U229" s="88"/>
      <c r="V229" s="188"/>
      <c r="W229" s="88">
        <v>48</v>
      </c>
      <c r="X229" s="88">
        <v>214</v>
      </c>
      <c r="Y229" s="88">
        <v>13</v>
      </c>
      <c r="Z229" s="88">
        <v>56</v>
      </c>
      <c r="AA229" s="88"/>
      <c r="AB229" s="88"/>
      <c r="AC229" s="53"/>
    </row>
    <row r="230" s="5" customFormat="1" ht="42" hidden="1" customHeight="1" spans="1:29">
      <c r="A230" s="167" t="s">
        <v>771</v>
      </c>
      <c r="B230" s="168"/>
      <c r="C230" s="168"/>
      <c r="D230" s="168"/>
      <c r="E230" s="46">
        <v>1</v>
      </c>
      <c r="F230" s="46"/>
      <c r="G230" s="47"/>
      <c r="H230" s="47"/>
      <c r="I230" s="84"/>
      <c r="J230" s="84"/>
      <c r="K230" s="46"/>
      <c r="L230" s="79">
        <f>SUM(L231)</f>
        <v>51.34</v>
      </c>
      <c r="M230" s="79">
        <f>N230+O230+P230+Q230+R230+S230</f>
        <v>51.34</v>
      </c>
      <c r="N230" s="79">
        <f>N231</f>
        <v>51.34</v>
      </c>
      <c r="O230" s="79">
        <v>0</v>
      </c>
      <c r="P230" s="79">
        <v>0</v>
      </c>
      <c r="Q230" s="79">
        <v>0</v>
      </c>
      <c r="R230" s="79">
        <v>0</v>
      </c>
      <c r="S230" s="79">
        <v>0</v>
      </c>
      <c r="T230" s="79">
        <v>0</v>
      </c>
      <c r="U230" s="79">
        <v>0</v>
      </c>
      <c r="V230" s="79">
        <f t="shared" ref="V230:Z230" si="61">V231</f>
        <v>0</v>
      </c>
      <c r="W230" s="79">
        <f t="shared" si="61"/>
        <v>0</v>
      </c>
      <c r="X230" s="79">
        <f t="shared" si="61"/>
        <v>0</v>
      </c>
      <c r="Y230" s="79">
        <f t="shared" si="61"/>
        <v>0</v>
      </c>
      <c r="Z230" s="79">
        <f t="shared" si="61"/>
        <v>0</v>
      </c>
      <c r="AA230" s="79"/>
      <c r="AB230" s="79"/>
      <c r="AC230" s="101"/>
    </row>
    <row r="231" s="7" customFormat="1" ht="53" hidden="1" customHeight="1" spans="1:29">
      <c r="A231" s="59">
        <v>1</v>
      </c>
      <c r="B231" s="57" t="s">
        <v>670</v>
      </c>
      <c r="C231" s="88" t="s">
        <v>315</v>
      </c>
      <c r="D231" s="88" t="s">
        <v>670</v>
      </c>
      <c r="E231" s="88" t="s">
        <v>203</v>
      </c>
      <c r="F231" s="170" t="s">
        <v>49</v>
      </c>
      <c r="G231" s="57" t="s">
        <v>675</v>
      </c>
      <c r="H231" s="57" t="s">
        <v>676</v>
      </c>
      <c r="I231" s="178">
        <v>44927</v>
      </c>
      <c r="J231" s="151">
        <v>44958</v>
      </c>
      <c r="K231" s="57" t="s">
        <v>772</v>
      </c>
      <c r="L231" s="92">
        <v>51.34</v>
      </c>
      <c r="M231" s="88">
        <v>51.34</v>
      </c>
      <c r="N231" s="92">
        <v>51.34</v>
      </c>
      <c r="O231" s="88"/>
      <c r="P231" s="88"/>
      <c r="Q231" s="88"/>
      <c r="R231" s="88"/>
      <c r="S231" s="88"/>
      <c r="T231" s="88"/>
      <c r="U231" s="190"/>
      <c r="V231" s="190"/>
      <c r="W231" s="190"/>
      <c r="X231" s="190"/>
      <c r="Y231" s="190"/>
      <c r="Z231" s="88"/>
      <c r="AA231" s="88"/>
      <c r="AB231" s="88"/>
      <c r="AC231" s="57"/>
    </row>
    <row r="232" s="8" customFormat="1" ht="42" hidden="1" customHeight="1" spans="1:29">
      <c r="A232" s="46" t="s">
        <v>43</v>
      </c>
      <c r="B232" s="46"/>
      <c r="C232" s="46"/>
      <c r="D232" s="46"/>
      <c r="E232" s="46">
        <v>0</v>
      </c>
      <c r="F232" s="46"/>
      <c r="G232" s="47"/>
      <c r="H232" s="47"/>
      <c r="I232" s="84"/>
      <c r="J232" s="84"/>
      <c r="K232" s="46"/>
      <c r="L232" s="79"/>
      <c r="M232" s="79"/>
      <c r="N232" s="79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  <c r="AA232" s="181"/>
      <c r="AB232" s="181"/>
      <c r="AC232" s="193"/>
    </row>
    <row r="233" s="8" customFormat="1" ht="42" hidden="1" customHeight="1" spans="1:29">
      <c r="A233" s="65" t="s">
        <v>44</v>
      </c>
      <c r="B233" s="65"/>
      <c r="C233" s="65"/>
      <c r="D233" s="65"/>
      <c r="E233" s="46">
        <v>0</v>
      </c>
      <c r="F233" s="46"/>
      <c r="G233" s="47"/>
      <c r="H233" s="47"/>
      <c r="I233" s="84"/>
      <c r="J233" s="84"/>
      <c r="K233" s="46"/>
      <c r="L233" s="79"/>
      <c r="M233" s="79"/>
      <c r="N233" s="79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  <c r="AA233" s="181"/>
      <c r="AB233" s="181"/>
      <c r="AC233" s="193"/>
    </row>
    <row r="234" s="8" customFormat="1" ht="42" hidden="1" customHeight="1" spans="1:29">
      <c r="A234" s="43" t="s">
        <v>773</v>
      </c>
      <c r="B234" s="43"/>
      <c r="C234" s="43"/>
      <c r="D234" s="43"/>
      <c r="E234" s="45">
        <f>E235+E250+E253+E257+E260+E262</f>
        <v>23</v>
      </c>
      <c r="F234" s="45"/>
      <c r="G234" s="45"/>
      <c r="H234" s="45"/>
      <c r="I234" s="150"/>
      <c r="J234" s="150"/>
      <c r="K234" s="45"/>
      <c r="L234" s="45">
        <f t="shared" ref="L234:Z234" si="62">L235+L250+L253+L257+L260+L262</f>
        <v>20197.05</v>
      </c>
      <c r="M234" s="45">
        <f t="shared" si="62"/>
        <v>20197.053</v>
      </c>
      <c r="N234" s="45">
        <f t="shared" si="62"/>
        <v>16394.46</v>
      </c>
      <c r="O234" s="45">
        <f t="shared" si="62"/>
        <v>3606.51</v>
      </c>
      <c r="P234" s="45">
        <f t="shared" si="62"/>
        <v>0</v>
      </c>
      <c r="Q234" s="45">
        <f t="shared" si="62"/>
        <v>196.08</v>
      </c>
      <c r="R234" s="45">
        <f t="shared" si="62"/>
        <v>0</v>
      </c>
      <c r="S234" s="45">
        <f t="shared" si="62"/>
        <v>0</v>
      </c>
      <c r="T234" s="45">
        <f t="shared" si="62"/>
        <v>0</v>
      </c>
      <c r="U234" s="45">
        <f t="shared" si="62"/>
        <v>0</v>
      </c>
      <c r="V234" s="45">
        <f t="shared" si="62"/>
        <v>1617.2</v>
      </c>
      <c r="W234" s="45">
        <f t="shared" si="62"/>
        <v>6590</v>
      </c>
      <c r="X234" s="45">
        <f t="shared" si="62"/>
        <v>28805</v>
      </c>
      <c r="Y234" s="45">
        <f t="shared" si="62"/>
        <v>2549</v>
      </c>
      <c r="Z234" s="45">
        <f t="shared" si="62"/>
        <v>9572</v>
      </c>
      <c r="AA234" s="45"/>
      <c r="AB234" s="45"/>
      <c r="AC234" s="100"/>
    </row>
    <row r="235" s="8" customFormat="1" ht="42" hidden="1" customHeight="1" spans="1:29">
      <c r="A235" s="46" t="s">
        <v>38</v>
      </c>
      <c r="B235" s="46"/>
      <c r="C235" s="46"/>
      <c r="D235" s="46"/>
      <c r="E235" s="46">
        <v>14</v>
      </c>
      <c r="F235" s="46"/>
      <c r="G235" s="47"/>
      <c r="H235" s="47"/>
      <c r="I235" s="84"/>
      <c r="J235" s="84"/>
      <c r="K235" s="46"/>
      <c r="L235" s="79">
        <f t="shared" ref="L235:Z235" si="63">SUM(L236:L249)</f>
        <v>13542.48</v>
      </c>
      <c r="M235" s="79">
        <f t="shared" si="63"/>
        <v>13542.483</v>
      </c>
      <c r="N235" s="79">
        <f t="shared" si="63"/>
        <v>10700.66</v>
      </c>
      <c r="O235" s="79">
        <f t="shared" si="63"/>
        <v>2645.74</v>
      </c>
      <c r="P235" s="79">
        <f t="shared" si="63"/>
        <v>0</v>
      </c>
      <c r="Q235" s="79">
        <f t="shared" si="63"/>
        <v>196.08</v>
      </c>
      <c r="R235" s="79">
        <f t="shared" si="63"/>
        <v>0</v>
      </c>
      <c r="S235" s="79">
        <f t="shared" si="63"/>
        <v>0</v>
      </c>
      <c r="T235" s="79">
        <f t="shared" si="63"/>
        <v>0</v>
      </c>
      <c r="U235" s="79">
        <f t="shared" si="63"/>
        <v>0</v>
      </c>
      <c r="V235" s="79">
        <f t="shared" si="63"/>
        <v>1617.2</v>
      </c>
      <c r="W235" s="79">
        <f t="shared" si="63"/>
        <v>4833</v>
      </c>
      <c r="X235" s="79">
        <f t="shared" si="63"/>
        <v>20785</v>
      </c>
      <c r="Y235" s="79">
        <f t="shared" si="63"/>
        <v>1020</v>
      </c>
      <c r="Z235" s="79">
        <f t="shared" si="63"/>
        <v>3437</v>
      </c>
      <c r="AA235" s="79"/>
      <c r="AB235" s="79"/>
      <c r="AC235" s="101"/>
    </row>
    <row r="236" s="11" customFormat="1" ht="106" hidden="1" customHeight="1" spans="1:29">
      <c r="A236" s="171">
        <v>1</v>
      </c>
      <c r="B236" s="53" t="s">
        <v>773</v>
      </c>
      <c r="C236" s="53" t="s">
        <v>774</v>
      </c>
      <c r="D236" s="53" t="s">
        <v>775</v>
      </c>
      <c r="E236" s="172" t="s">
        <v>776</v>
      </c>
      <c r="F236" s="106" t="s">
        <v>49</v>
      </c>
      <c r="G236" s="53" t="s">
        <v>777</v>
      </c>
      <c r="H236" s="53" t="s">
        <v>778</v>
      </c>
      <c r="I236" s="115">
        <v>44986</v>
      </c>
      <c r="J236" s="179">
        <v>45261</v>
      </c>
      <c r="K236" s="182" t="s">
        <v>779</v>
      </c>
      <c r="L236" s="183">
        <f t="shared" ref="L236:L249" si="64">SUM(N236:Q236)</f>
        <v>1400</v>
      </c>
      <c r="M236" s="183">
        <v>1400</v>
      </c>
      <c r="N236" s="184">
        <v>1190</v>
      </c>
      <c r="O236" s="127">
        <v>210</v>
      </c>
      <c r="P236" s="127">
        <v>0</v>
      </c>
      <c r="Q236" s="127">
        <v>0</v>
      </c>
      <c r="R236" s="127">
        <v>0</v>
      </c>
      <c r="S236" s="127">
        <v>0</v>
      </c>
      <c r="T236" s="127">
        <v>0</v>
      </c>
      <c r="U236" s="127">
        <v>0</v>
      </c>
      <c r="V236" s="127">
        <v>76.5</v>
      </c>
      <c r="W236" s="169">
        <v>69</v>
      </c>
      <c r="X236" s="169">
        <v>267</v>
      </c>
      <c r="Y236" s="169">
        <v>15</v>
      </c>
      <c r="Z236" s="169">
        <v>67</v>
      </c>
      <c r="AA236" s="169"/>
      <c r="AB236" s="169"/>
      <c r="AC236" s="106"/>
    </row>
    <row r="237" s="11" customFormat="1" ht="106" hidden="1" customHeight="1" spans="1:29">
      <c r="A237" s="171">
        <v>2</v>
      </c>
      <c r="B237" s="53" t="s">
        <v>773</v>
      </c>
      <c r="C237" s="53" t="s">
        <v>780</v>
      </c>
      <c r="D237" s="53" t="s">
        <v>781</v>
      </c>
      <c r="E237" s="172" t="s">
        <v>782</v>
      </c>
      <c r="F237" s="106" t="s">
        <v>49</v>
      </c>
      <c r="G237" s="53" t="s">
        <v>777</v>
      </c>
      <c r="H237" s="53" t="s">
        <v>778</v>
      </c>
      <c r="I237" s="115">
        <v>44986</v>
      </c>
      <c r="J237" s="179">
        <v>45261</v>
      </c>
      <c r="K237" s="182" t="s">
        <v>783</v>
      </c>
      <c r="L237" s="183">
        <f t="shared" si="64"/>
        <v>950</v>
      </c>
      <c r="M237" s="183">
        <v>950</v>
      </c>
      <c r="N237" s="184">
        <v>807.5</v>
      </c>
      <c r="O237" s="127">
        <v>142.5</v>
      </c>
      <c r="P237" s="127">
        <v>0</v>
      </c>
      <c r="Q237" s="127">
        <v>0</v>
      </c>
      <c r="R237" s="127">
        <v>0</v>
      </c>
      <c r="S237" s="127">
        <v>0</v>
      </c>
      <c r="T237" s="127">
        <v>0</v>
      </c>
      <c r="U237" s="127">
        <v>0</v>
      </c>
      <c r="V237" s="127">
        <v>10</v>
      </c>
      <c r="W237" s="169">
        <v>31</v>
      </c>
      <c r="X237" s="169">
        <v>127</v>
      </c>
      <c r="Y237" s="169">
        <v>8</v>
      </c>
      <c r="Z237" s="169">
        <v>35</v>
      </c>
      <c r="AA237" s="169"/>
      <c r="AB237" s="169"/>
      <c r="AC237" s="106"/>
    </row>
    <row r="238" s="11" customFormat="1" ht="49" hidden="1" customHeight="1" spans="1:29">
      <c r="A238" s="171">
        <v>3</v>
      </c>
      <c r="B238" s="53" t="s">
        <v>773</v>
      </c>
      <c r="C238" s="53" t="s">
        <v>784</v>
      </c>
      <c r="D238" s="53" t="s">
        <v>785</v>
      </c>
      <c r="E238" s="172" t="s">
        <v>786</v>
      </c>
      <c r="F238" s="106" t="s">
        <v>49</v>
      </c>
      <c r="G238" s="53" t="s">
        <v>777</v>
      </c>
      <c r="H238" s="53" t="s">
        <v>787</v>
      </c>
      <c r="I238" s="115">
        <v>44986</v>
      </c>
      <c r="J238" s="179">
        <v>45261</v>
      </c>
      <c r="K238" s="182" t="s">
        <v>788</v>
      </c>
      <c r="L238" s="183">
        <f t="shared" si="64"/>
        <v>630</v>
      </c>
      <c r="M238" s="183">
        <v>630</v>
      </c>
      <c r="N238" s="184">
        <v>535.5</v>
      </c>
      <c r="O238" s="127">
        <v>94.5</v>
      </c>
      <c r="P238" s="127">
        <v>0</v>
      </c>
      <c r="Q238" s="127">
        <v>0</v>
      </c>
      <c r="R238" s="127">
        <v>0</v>
      </c>
      <c r="S238" s="127">
        <v>0</v>
      </c>
      <c r="T238" s="127">
        <v>0</v>
      </c>
      <c r="U238" s="127">
        <v>0</v>
      </c>
      <c r="V238" s="127">
        <v>41.7</v>
      </c>
      <c r="W238" s="169">
        <v>100</v>
      </c>
      <c r="X238" s="169">
        <v>394</v>
      </c>
      <c r="Y238" s="169">
        <v>23</v>
      </c>
      <c r="Z238" s="169">
        <v>102</v>
      </c>
      <c r="AA238" s="169"/>
      <c r="AB238" s="169"/>
      <c r="AC238" s="106"/>
    </row>
    <row r="239" s="11" customFormat="1" ht="49" hidden="1" customHeight="1" spans="1:29">
      <c r="A239" s="171">
        <v>4</v>
      </c>
      <c r="B239" s="53" t="s">
        <v>773</v>
      </c>
      <c r="C239" s="53" t="s">
        <v>789</v>
      </c>
      <c r="D239" s="53" t="s">
        <v>790</v>
      </c>
      <c r="E239" s="172" t="s">
        <v>791</v>
      </c>
      <c r="F239" s="106" t="s">
        <v>49</v>
      </c>
      <c r="G239" s="53" t="s">
        <v>777</v>
      </c>
      <c r="H239" s="53" t="s">
        <v>778</v>
      </c>
      <c r="I239" s="115">
        <v>44958</v>
      </c>
      <c r="J239" s="179">
        <v>45261</v>
      </c>
      <c r="K239" s="182" t="s">
        <v>792</v>
      </c>
      <c r="L239" s="183">
        <f t="shared" si="64"/>
        <v>305</v>
      </c>
      <c r="M239" s="183">
        <v>305</v>
      </c>
      <c r="N239" s="184">
        <v>259.25</v>
      </c>
      <c r="O239" s="127">
        <v>45.75</v>
      </c>
      <c r="P239" s="127">
        <v>0</v>
      </c>
      <c r="Q239" s="127">
        <v>0</v>
      </c>
      <c r="R239" s="127">
        <v>0</v>
      </c>
      <c r="S239" s="127">
        <v>0</v>
      </c>
      <c r="T239" s="127">
        <v>0</v>
      </c>
      <c r="U239" s="127">
        <v>0</v>
      </c>
      <c r="V239" s="127">
        <v>40</v>
      </c>
      <c r="W239" s="169">
        <v>103</v>
      </c>
      <c r="X239" s="169">
        <v>369</v>
      </c>
      <c r="Y239" s="169">
        <v>31</v>
      </c>
      <c r="Z239" s="169">
        <v>76</v>
      </c>
      <c r="AA239" s="169"/>
      <c r="AB239" s="169"/>
      <c r="AC239" s="106"/>
    </row>
    <row r="240" s="11" customFormat="1" ht="49" hidden="1" customHeight="1" spans="1:29">
      <c r="A240" s="171">
        <v>5</v>
      </c>
      <c r="B240" s="53" t="s">
        <v>773</v>
      </c>
      <c r="C240" s="53" t="s">
        <v>793</v>
      </c>
      <c r="D240" s="53" t="s">
        <v>794</v>
      </c>
      <c r="E240" s="172" t="s">
        <v>795</v>
      </c>
      <c r="F240" s="106" t="s">
        <v>49</v>
      </c>
      <c r="G240" s="53" t="s">
        <v>777</v>
      </c>
      <c r="H240" s="53" t="s">
        <v>778</v>
      </c>
      <c r="I240" s="115">
        <v>45017</v>
      </c>
      <c r="J240" s="179">
        <v>45261</v>
      </c>
      <c r="K240" s="182" t="s">
        <v>796</v>
      </c>
      <c r="L240" s="183">
        <f t="shared" si="64"/>
        <v>570</v>
      </c>
      <c r="M240" s="183">
        <v>570</v>
      </c>
      <c r="N240" s="184">
        <v>484.5</v>
      </c>
      <c r="O240" s="127">
        <v>85.5</v>
      </c>
      <c r="P240" s="127">
        <v>0</v>
      </c>
      <c r="Q240" s="127">
        <v>0</v>
      </c>
      <c r="R240" s="127">
        <v>0</v>
      </c>
      <c r="S240" s="127">
        <v>0</v>
      </c>
      <c r="T240" s="127">
        <v>0</v>
      </c>
      <c r="U240" s="127">
        <v>0</v>
      </c>
      <c r="V240" s="127">
        <v>40</v>
      </c>
      <c r="W240" s="169">
        <v>131</v>
      </c>
      <c r="X240" s="169">
        <v>496</v>
      </c>
      <c r="Y240" s="169">
        <v>69</v>
      </c>
      <c r="Z240" s="169">
        <v>223</v>
      </c>
      <c r="AA240" s="169"/>
      <c r="AB240" s="169"/>
      <c r="AC240" s="106"/>
    </row>
    <row r="241" s="11" customFormat="1" ht="116" hidden="1" customHeight="1" spans="1:29">
      <c r="A241" s="171">
        <v>6</v>
      </c>
      <c r="B241" s="53" t="s">
        <v>773</v>
      </c>
      <c r="C241" s="53" t="s">
        <v>797</v>
      </c>
      <c r="D241" s="53" t="s">
        <v>798</v>
      </c>
      <c r="E241" s="53" t="s">
        <v>799</v>
      </c>
      <c r="F241" s="106" t="s">
        <v>49</v>
      </c>
      <c r="G241" s="53" t="s">
        <v>777</v>
      </c>
      <c r="H241" s="53" t="s">
        <v>778</v>
      </c>
      <c r="I241" s="115">
        <v>44986</v>
      </c>
      <c r="J241" s="179">
        <v>45261</v>
      </c>
      <c r="K241" s="182" t="s">
        <v>800</v>
      </c>
      <c r="L241" s="183">
        <f t="shared" si="64"/>
        <v>150</v>
      </c>
      <c r="M241" s="183">
        <v>150</v>
      </c>
      <c r="N241" s="184">
        <v>127.5</v>
      </c>
      <c r="O241" s="127">
        <v>22.5</v>
      </c>
      <c r="P241" s="127">
        <v>0</v>
      </c>
      <c r="Q241" s="127">
        <v>0</v>
      </c>
      <c r="R241" s="127">
        <v>0</v>
      </c>
      <c r="S241" s="127">
        <v>0</v>
      </c>
      <c r="T241" s="127">
        <v>0</v>
      </c>
      <c r="U241" s="127">
        <v>0</v>
      </c>
      <c r="V241" s="127">
        <v>0</v>
      </c>
      <c r="W241" s="169">
        <v>556</v>
      </c>
      <c r="X241" s="169">
        <v>2326</v>
      </c>
      <c r="Y241" s="169">
        <v>148</v>
      </c>
      <c r="Z241" s="169">
        <v>618</v>
      </c>
      <c r="AA241" s="169"/>
      <c r="AB241" s="169"/>
      <c r="AC241" s="106"/>
    </row>
    <row r="242" s="11" customFormat="1" ht="116" hidden="1" customHeight="1" spans="1:29">
      <c r="A242" s="171">
        <v>7</v>
      </c>
      <c r="B242" s="53" t="s">
        <v>773</v>
      </c>
      <c r="C242" s="53" t="s">
        <v>801</v>
      </c>
      <c r="D242" s="53" t="s">
        <v>802</v>
      </c>
      <c r="E242" s="53" t="s">
        <v>803</v>
      </c>
      <c r="F242" s="106" t="s">
        <v>49</v>
      </c>
      <c r="G242" s="53" t="s">
        <v>777</v>
      </c>
      <c r="H242" s="53" t="s">
        <v>787</v>
      </c>
      <c r="I242" s="115">
        <v>44986</v>
      </c>
      <c r="J242" s="179">
        <v>45261</v>
      </c>
      <c r="K242" s="182" t="s">
        <v>804</v>
      </c>
      <c r="L242" s="183">
        <f t="shared" si="64"/>
        <v>721.74</v>
      </c>
      <c r="M242" s="183">
        <v>721.74</v>
      </c>
      <c r="N242" s="184">
        <v>669.8</v>
      </c>
      <c r="O242" s="127">
        <v>51.94</v>
      </c>
      <c r="P242" s="127">
        <v>0</v>
      </c>
      <c r="Q242" s="127">
        <v>0</v>
      </c>
      <c r="R242" s="127">
        <v>0</v>
      </c>
      <c r="S242" s="127">
        <v>0</v>
      </c>
      <c r="T242" s="127">
        <v>0</v>
      </c>
      <c r="U242" s="127">
        <v>0</v>
      </c>
      <c r="V242" s="127">
        <v>58</v>
      </c>
      <c r="W242" s="169">
        <v>214</v>
      </c>
      <c r="X242" s="169">
        <v>853</v>
      </c>
      <c r="Y242" s="169">
        <v>34</v>
      </c>
      <c r="Z242" s="169">
        <v>145</v>
      </c>
      <c r="AA242" s="169"/>
      <c r="AB242" s="169"/>
      <c r="AC242" s="106"/>
    </row>
    <row r="243" s="11" customFormat="1" ht="63" hidden="1" customHeight="1" spans="1:29">
      <c r="A243" s="171">
        <v>8</v>
      </c>
      <c r="B243" s="53" t="s">
        <v>773</v>
      </c>
      <c r="C243" s="53" t="s">
        <v>805</v>
      </c>
      <c r="D243" s="53" t="s">
        <v>806</v>
      </c>
      <c r="E243" s="53" t="s">
        <v>807</v>
      </c>
      <c r="F243" s="106" t="s">
        <v>49</v>
      </c>
      <c r="G243" s="53" t="s">
        <v>777</v>
      </c>
      <c r="H243" s="53" t="s">
        <v>808</v>
      </c>
      <c r="I243" s="115">
        <v>44986</v>
      </c>
      <c r="J243" s="179">
        <v>45261</v>
      </c>
      <c r="K243" s="152" t="s">
        <v>809</v>
      </c>
      <c r="L243" s="183">
        <f t="shared" si="64"/>
        <v>1100</v>
      </c>
      <c r="M243" s="183">
        <v>1100</v>
      </c>
      <c r="N243" s="184">
        <v>925.71</v>
      </c>
      <c r="O243" s="127">
        <v>174.29</v>
      </c>
      <c r="P243" s="127">
        <v>0</v>
      </c>
      <c r="Q243" s="127">
        <v>0</v>
      </c>
      <c r="R243" s="127">
        <v>0</v>
      </c>
      <c r="S243" s="127">
        <v>0</v>
      </c>
      <c r="T243" s="127">
        <v>0</v>
      </c>
      <c r="U243" s="127">
        <v>0</v>
      </c>
      <c r="V243" s="127">
        <v>69</v>
      </c>
      <c r="W243" s="169">
        <v>1252</v>
      </c>
      <c r="X243" s="169">
        <v>6235</v>
      </c>
      <c r="Y243" s="169">
        <v>231</v>
      </c>
      <c r="Z243" s="169">
        <v>482</v>
      </c>
      <c r="AA243" s="169"/>
      <c r="AB243" s="169"/>
      <c r="AC243" s="106"/>
    </row>
    <row r="244" s="11" customFormat="1" ht="177" hidden="1" customHeight="1" spans="1:29">
      <c r="A244" s="171">
        <v>9</v>
      </c>
      <c r="B244" s="53" t="s">
        <v>773</v>
      </c>
      <c r="C244" s="53" t="s">
        <v>810</v>
      </c>
      <c r="D244" s="53" t="s">
        <v>811</v>
      </c>
      <c r="E244" s="172" t="s">
        <v>812</v>
      </c>
      <c r="F244" s="106" t="s">
        <v>49</v>
      </c>
      <c r="G244" s="53" t="s">
        <v>777</v>
      </c>
      <c r="H244" s="53" t="s">
        <v>778</v>
      </c>
      <c r="I244" s="115">
        <v>44986</v>
      </c>
      <c r="J244" s="179">
        <v>45261</v>
      </c>
      <c r="K244" s="182" t="s">
        <v>813</v>
      </c>
      <c r="L244" s="183">
        <f t="shared" si="64"/>
        <v>1154</v>
      </c>
      <c r="M244" s="183">
        <v>1154</v>
      </c>
      <c r="N244" s="184">
        <v>980.9</v>
      </c>
      <c r="O244" s="127">
        <v>173.1</v>
      </c>
      <c r="P244" s="127">
        <v>0</v>
      </c>
      <c r="Q244" s="127">
        <v>0</v>
      </c>
      <c r="R244" s="127">
        <v>0</v>
      </c>
      <c r="S244" s="127">
        <v>0</v>
      </c>
      <c r="T244" s="127">
        <v>0</v>
      </c>
      <c r="U244" s="127">
        <v>0</v>
      </c>
      <c r="V244" s="127">
        <v>1000</v>
      </c>
      <c r="W244" s="169">
        <v>234</v>
      </c>
      <c r="X244" s="169">
        <v>865</v>
      </c>
      <c r="Y244" s="169">
        <v>100</v>
      </c>
      <c r="Z244" s="169">
        <v>299</v>
      </c>
      <c r="AA244" s="169"/>
      <c r="AB244" s="169"/>
      <c r="AC244" s="106"/>
    </row>
    <row r="245" s="11" customFormat="1" ht="117" hidden="1" customHeight="1" spans="1:29">
      <c r="A245" s="171">
        <v>10</v>
      </c>
      <c r="B245" s="53" t="s">
        <v>773</v>
      </c>
      <c r="C245" s="53" t="s">
        <v>814</v>
      </c>
      <c r="D245" s="53" t="s">
        <v>790</v>
      </c>
      <c r="E245" s="53" t="s">
        <v>815</v>
      </c>
      <c r="F245" s="106" t="s">
        <v>49</v>
      </c>
      <c r="G245" s="53" t="s">
        <v>777</v>
      </c>
      <c r="H245" s="53" t="s">
        <v>787</v>
      </c>
      <c r="I245" s="115">
        <v>44986</v>
      </c>
      <c r="J245" s="179">
        <v>45261</v>
      </c>
      <c r="K245" s="182" t="s">
        <v>816</v>
      </c>
      <c r="L245" s="183">
        <f t="shared" si="64"/>
        <v>1600</v>
      </c>
      <c r="M245" s="183">
        <v>1600</v>
      </c>
      <c r="N245" s="184">
        <v>1360</v>
      </c>
      <c r="O245" s="127">
        <v>240</v>
      </c>
      <c r="P245" s="127">
        <v>0</v>
      </c>
      <c r="Q245" s="127">
        <v>0</v>
      </c>
      <c r="R245" s="127">
        <v>0</v>
      </c>
      <c r="S245" s="127">
        <v>0</v>
      </c>
      <c r="T245" s="127">
        <v>0</v>
      </c>
      <c r="U245" s="127">
        <v>0</v>
      </c>
      <c r="V245" s="127">
        <v>20</v>
      </c>
      <c r="W245" s="169">
        <v>234</v>
      </c>
      <c r="X245" s="169">
        <v>865</v>
      </c>
      <c r="Y245" s="169">
        <v>100</v>
      </c>
      <c r="Z245" s="169">
        <v>299</v>
      </c>
      <c r="AA245" s="169"/>
      <c r="AB245" s="169"/>
      <c r="AC245" s="106"/>
    </row>
    <row r="246" s="11" customFormat="1" ht="42.75" hidden="1" spans="1:29">
      <c r="A246" s="171">
        <v>11</v>
      </c>
      <c r="B246" s="53" t="s">
        <v>773</v>
      </c>
      <c r="C246" s="53" t="s">
        <v>817</v>
      </c>
      <c r="D246" s="53" t="s">
        <v>818</v>
      </c>
      <c r="E246" s="53" t="s">
        <v>819</v>
      </c>
      <c r="F246" s="106" t="s">
        <v>49</v>
      </c>
      <c r="G246" s="53" t="s">
        <v>777</v>
      </c>
      <c r="H246" s="53" t="s">
        <v>820</v>
      </c>
      <c r="I246" s="115">
        <v>44986</v>
      </c>
      <c r="J246" s="179">
        <v>45261</v>
      </c>
      <c r="K246" s="152" t="s">
        <v>821</v>
      </c>
      <c r="L246" s="183">
        <f t="shared" si="64"/>
        <v>380</v>
      </c>
      <c r="M246" s="183">
        <v>380</v>
      </c>
      <c r="N246" s="184">
        <v>380</v>
      </c>
      <c r="O246" s="127">
        <v>0</v>
      </c>
      <c r="P246" s="127">
        <v>0</v>
      </c>
      <c r="Q246" s="127">
        <v>0</v>
      </c>
      <c r="R246" s="127">
        <v>0</v>
      </c>
      <c r="S246" s="127">
        <v>0</v>
      </c>
      <c r="T246" s="127">
        <v>0</v>
      </c>
      <c r="U246" s="127">
        <v>0</v>
      </c>
      <c r="V246" s="127">
        <v>114</v>
      </c>
      <c r="W246" s="169">
        <v>141</v>
      </c>
      <c r="X246" s="169">
        <v>608</v>
      </c>
      <c r="Y246" s="169">
        <v>8</v>
      </c>
      <c r="Z246" s="169">
        <v>30</v>
      </c>
      <c r="AA246" s="169"/>
      <c r="AB246" s="169"/>
      <c r="AC246" s="106"/>
    </row>
    <row r="247" s="11" customFormat="1" ht="28.5" hidden="1" spans="1:29">
      <c r="A247" s="171">
        <v>12</v>
      </c>
      <c r="B247" s="53" t="s">
        <v>773</v>
      </c>
      <c r="C247" s="53" t="s">
        <v>822</v>
      </c>
      <c r="D247" s="53" t="s">
        <v>823</v>
      </c>
      <c r="E247" s="53" t="s">
        <v>824</v>
      </c>
      <c r="F247" s="106" t="s">
        <v>49</v>
      </c>
      <c r="G247" s="53" t="s">
        <v>777</v>
      </c>
      <c r="H247" s="53" t="s">
        <v>825</v>
      </c>
      <c r="I247" s="115">
        <v>44986</v>
      </c>
      <c r="J247" s="179">
        <v>45261</v>
      </c>
      <c r="K247" s="152" t="s">
        <v>821</v>
      </c>
      <c r="L247" s="183">
        <f t="shared" si="64"/>
        <v>260</v>
      </c>
      <c r="M247" s="183">
        <v>260</v>
      </c>
      <c r="N247" s="184">
        <v>260</v>
      </c>
      <c r="O247" s="127">
        <v>0</v>
      </c>
      <c r="P247" s="127">
        <v>0</v>
      </c>
      <c r="Q247" s="127">
        <v>0</v>
      </c>
      <c r="R247" s="127">
        <v>0</v>
      </c>
      <c r="S247" s="127">
        <v>0</v>
      </c>
      <c r="T247" s="127">
        <v>0</v>
      </c>
      <c r="U247" s="127">
        <v>0</v>
      </c>
      <c r="V247" s="127">
        <v>78</v>
      </c>
      <c r="W247" s="169">
        <v>26</v>
      </c>
      <c r="X247" s="169">
        <v>112</v>
      </c>
      <c r="Y247" s="169">
        <v>4</v>
      </c>
      <c r="Z247" s="169">
        <v>22</v>
      </c>
      <c r="AA247" s="169"/>
      <c r="AB247" s="169"/>
      <c r="AC247" s="106"/>
    </row>
    <row r="248" s="11" customFormat="1" ht="120" hidden="1" customHeight="1" spans="1:29">
      <c r="A248" s="171">
        <v>13</v>
      </c>
      <c r="B248" s="53" t="s">
        <v>773</v>
      </c>
      <c r="C248" s="53" t="s">
        <v>826</v>
      </c>
      <c r="D248" s="53" t="s">
        <v>827</v>
      </c>
      <c r="E248" s="53" t="s">
        <v>828</v>
      </c>
      <c r="F248" s="106" t="s">
        <v>49</v>
      </c>
      <c r="G248" s="53" t="s">
        <v>777</v>
      </c>
      <c r="H248" s="53" t="s">
        <v>787</v>
      </c>
      <c r="I248" s="115">
        <v>44986</v>
      </c>
      <c r="J248" s="179">
        <v>45261</v>
      </c>
      <c r="K248" s="182" t="s">
        <v>829</v>
      </c>
      <c r="L248" s="183">
        <f t="shared" si="64"/>
        <v>3001.74</v>
      </c>
      <c r="M248" s="183">
        <v>3001.743</v>
      </c>
      <c r="N248" s="184">
        <v>2720</v>
      </c>
      <c r="O248" s="127">
        <v>281.74</v>
      </c>
      <c r="P248" s="127">
        <v>0</v>
      </c>
      <c r="Q248" s="127">
        <v>0</v>
      </c>
      <c r="R248" s="127">
        <v>0</v>
      </c>
      <c r="S248" s="127">
        <v>0</v>
      </c>
      <c r="T248" s="127">
        <v>0</v>
      </c>
      <c r="U248" s="127">
        <v>0</v>
      </c>
      <c r="V248" s="127">
        <v>50</v>
      </c>
      <c r="W248" s="169">
        <v>1598</v>
      </c>
      <c r="X248" s="169">
        <v>6648</v>
      </c>
      <c r="Y248" s="169">
        <v>240</v>
      </c>
      <c r="Z248" s="169">
        <v>1001</v>
      </c>
      <c r="AA248" s="169"/>
      <c r="AB248" s="169"/>
      <c r="AC248" s="106"/>
    </row>
    <row r="249" s="11" customFormat="1" ht="47" hidden="1" customHeight="1" spans="1:29">
      <c r="A249" s="59">
        <v>14</v>
      </c>
      <c r="B249" s="57" t="s">
        <v>773</v>
      </c>
      <c r="C249" s="57" t="s">
        <v>830</v>
      </c>
      <c r="D249" s="57" t="s">
        <v>818</v>
      </c>
      <c r="E249" s="57" t="s">
        <v>831</v>
      </c>
      <c r="F249" s="106" t="s">
        <v>49</v>
      </c>
      <c r="G249" s="53" t="s">
        <v>777</v>
      </c>
      <c r="H249" s="53" t="s">
        <v>778</v>
      </c>
      <c r="I249" s="115">
        <v>45047</v>
      </c>
      <c r="J249" s="151">
        <v>45200</v>
      </c>
      <c r="K249" s="185" t="s">
        <v>832</v>
      </c>
      <c r="L249" s="183">
        <f t="shared" si="64"/>
        <v>1320</v>
      </c>
      <c r="M249" s="183">
        <v>1320</v>
      </c>
      <c r="N249" s="184">
        <v>0</v>
      </c>
      <c r="O249" s="127">
        <v>1123.92</v>
      </c>
      <c r="P249" s="127">
        <v>0</v>
      </c>
      <c r="Q249" s="127">
        <v>196.08</v>
      </c>
      <c r="R249" s="127">
        <v>0</v>
      </c>
      <c r="S249" s="127">
        <v>0</v>
      </c>
      <c r="T249" s="127">
        <v>0</v>
      </c>
      <c r="U249" s="127">
        <v>0</v>
      </c>
      <c r="V249" s="127">
        <v>20</v>
      </c>
      <c r="W249" s="169">
        <v>144</v>
      </c>
      <c r="X249" s="169">
        <v>620</v>
      </c>
      <c r="Y249" s="169">
        <v>9</v>
      </c>
      <c r="Z249" s="169">
        <v>38</v>
      </c>
      <c r="AA249" s="169"/>
      <c r="AB249" s="169"/>
      <c r="AC249" s="106"/>
    </row>
    <row r="250" s="8" customFormat="1" ht="42" hidden="1" customHeight="1" spans="1:29">
      <c r="A250" s="46" t="s">
        <v>39</v>
      </c>
      <c r="B250" s="46"/>
      <c r="C250" s="46"/>
      <c r="D250" s="46"/>
      <c r="E250" s="46">
        <v>2</v>
      </c>
      <c r="F250" s="46"/>
      <c r="G250" s="47"/>
      <c r="H250" s="47"/>
      <c r="I250" s="84"/>
      <c r="J250" s="84"/>
      <c r="K250" s="46"/>
      <c r="L250" s="79">
        <f t="shared" ref="L250:Z250" si="65">SUM(L251:L252)</f>
        <v>747.88</v>
      </c>
      <c r="M250" s="79">
        <f t="shared" si="65"/>
        <v>747.88</v>
      </c>
      <c r="N250" s="79">
        <f t="shared" si="65"/>
        <v>652.97</v>
      </c>
      <c r="O250" s="79">
        <f t="shared" si="65"/>
        <v>94.91</v>
      </c>
      <c r="P250" s="79">
        <f t="shared" si="65"/>
        <v>0</v>
      </c>
      <c r="Q250" s="79">
        <f t="shared" si="65"/>
        <v>0</v>
      </c>
      <c r="R250" s="79">
        <f t="shared" si="65"/>
        <v>0</v>
      </c>
      <c r="S250" s="79">
        <f t="shared" si="65"/>
        <v>0</v>
      </c>
      <c r="T250" s="79">
        <f t="shared" si="65"/>
        <v>0</v>
      </c>
      <c r="U250" s="79">
        <f t="shared" si="65"/>
        <v>0</v>
      </c>
      <c r="V250" s="79">
        <f t="shared" si="65"/>
        <v>0</v>
      </c>
      <c r="W250" s="79">
        <f t="shared" si="65"/>
        <v>73</v>
      </c>
      <c r="X250" s="79">
        <f t="shared" si="65"/>
        <v>324</v>
      </c>
      <c r="Y250" s="79">
        <f t="shared" si="65"/>
        <v>9</v>
      </c>
      <c r="Z250" s="79">
        <f t="shared" si="65"/>
        <v>40</v>
      </c>
      <c r="AA250" s="79"/>
      <c r="AB250" s="79"/>
      <c r="AC250" s="101"/>
    </row>
    <row r="251" s="11" customFormat="1" ht="121" hidden="1" customHeight="1" spans="1:29">
      <c r="A251" s="171">
        <v>1</v>
      </c>
      <c r="B251" s="53" t="s">
        <v>773</v>
      </c>
      <c r="C251" s="123" t="s">
        <v>833</v>
      </c>
      <c r="D251" s="123" t="s">
        <v>834</v>
      </c>
      <c r="E251" s="173" t="s">
        <v>835</v>
      </c>
      <c r="F251" s="106" t="s">
        <v>49</v>
      </c>
      <c r="G251" s="53" t="s">
        <v>777</v>
      </c>
      <c r="H251" s="53" t="s">
        <v>778</v>
      </c>
      <c r="I251" s="115">
        <v>44986</v>
      </c>
      <c r="J251" s="115">
        <v>45261</v>
      </c>
      <c r="K251" s="186" t="s">
        <v>836</v>
      </c>
      <c r="L251" s="183">
        <v>625</v>
      </c>
      <c r="M251" s="183">
        <v>625</v>
      </c>
      <c r="N251" s="184">
        <v>530.09</v>
      </c>
      <c r="O251" s="127">
        <v>94.91</v>
      </c>
      <c r="P251" s="127">
        <v>0</v>
      </c>
      <c r="Q251" s="127">
        <v>0</v>
      </c>
      <c r="R251" s="127">
        <v>0</v>
      </c>
      <c r="S251" s="127">
        <v>0</v>
      </c>
      <c r="T251" s="127">
        <v>0</v>
      </c>
      <c r="U251" s="127">
        <v>0</v>
      </c>
      <c r="V251" s="127">
        <v>0</v>
      </c>
      <c r="W251" s="191">
        <v>32</v>
      </c>
      <c r="X251" s="191">
        <v>118</v>
      </c>
      <c r="Y251" s="191">
        <v>3</v>
      </c>
      <c r="Z251" s="191">
        <v>7</v>
      </c>
      <c r="AA251" s="191"/>
      <c r="AB251" s="191"/>
      <c r="AC251" s="106"/>
    </row>
    <row r="252" s="11" customFormat="1" ht="57" hidden="1" customHeight="1" spans="1:29">
      <c r="A252" s="171">
        <v>2</v>
      </c>
      <c r="B252" s="53" t="s">
        <v>773</v>
      </c>
      <c r="C252" s="123" t="s">
        <v>837</v>
      </c>
      <c r="D252" s="123" t="s">
        <v>838</v>
      </c>
      <c r="E252" s="173" t="s">
        <v>839</v>
      </c>
      <c r="F252" s="106" t="s">
        <v>49</v>
      </c>
      <c r="G252" s="53" t="s">
        <v>777</v>
      </c>
      <c r="H252" s="53" t="s">
        <v>778</v>
      </c>
      <c r="I252" s="187">
        <v>44866</v>
      </c>
      <c r="J252" s="115">
        <v>44927</v>
      </c>
      <c r="K252" s="186" t="s">
        <v>840</v>
      </c>
      <c r="L252" s="183">
        <v>122.88</v>
      </c>
      <c r="M252" s="183">
        <v>122.88</v>
      </c>
      <c r="N252" s="184">
        <v>122.88</v>
      </c>
      <c r="O252" s="127">
        <v>0</v>
      </c>
      <c r="P252" s="127">
        <v>0</v>
      </c>
      <c r="Q252" s="127">
        <v>0</v>
      </c>
      <c r="R252" s="127">
        <v>0</v>
      </c>
      <c r="S252" s="127">
        <v>0</v>
      </c>
      <c r="T252" s="127">
        <v>0</v>
      </c>
      <c r="U252" s="127">
        <v>0</v>
      </c>
      <c r="V252" s="127">
        <v>0</v>
      </c>
      <c r="W252" s="191">
        <v>41</v>
      </c>
      <c r="X252" s="191">
        <v>206</v>
      </c>
      <c r="Y252" s="191">
        <v>6</v>
      </c>
      <c r="Z252" s="191">
        <v>33</v>
      </c>
      <c r="AA252" s="191"/>
      <c r="AB252" s="191"/>
      <c r="AC252" s="106"/>
    </row>
    <row r="253" s="8" customFormat="1" ht="42" hidden="1" customHeight="1" spans="1:29">
      <c r="A253" s="46" t="s">
        <v>40</v>
      </c>
      <c r="B253" s="46"/>
      <c r="C253" s="46"/>
      <c r="D253" s="46"/>
      <c r="E253" s="46">
        <v>3</v>
      </c>
      <c r="F253" s="46"/>
      <c r="G253" s="47"/>
      <c r="H253" s="47"/>
      <c r="I253" s="84"/>
      <c r="J253" s="84"/>
      <c r="K253" s="46"/>
      <c r="L253" s="79">
        <f t="shared" ref="L253:Z253" si="66">SUM(L254:L256)</f>
        <v>3122.4</v>
      </c>
      <c r="M253" s="79">
        <f t="shared" si="66"/>
        <v>3122.4</v>
      </c>
      <c r="N253" s="79">
        <f t="shared" si="66"/>
        <v>2654.04</v>
      </c>
      <c r="O253" s="79">
        <f t="shared" si="66"/>
        <v>468.36</v>
      </c>
      <c r="P253" s="79">
        <f t="shared" si="66"/>
        <v>0</v>
      </c>
      <c r="Q253" s="79">
        <f t="shared" si="66"/>
        <v>0</v>
      </c>
      <c r="R253" s="79">
        <f t="shared" si="66"/>
        <v>0</v>
      </c>
      <c r="S253" s="79">
        <f t="shared" si="66"/>
        <v>0</v>
      </c>
      <c r="T253" s="79">
        <f t="shared" si="66"/>
        <v>0</v>
      </c>
      <c r="U253" s="79">
        <f t="shared" si="66"/>
        <v>0</v>
      </c>
      <c r="V253" s="79">
        <f t="shared" si="66"/>
        <v>0</v>
      </c>
      <c r="W253" s="79">
        <f t="shared" si="66"/>
        <v>252</v>
      </c>
      <c r="X253" s="79">
        <f t="shared" si="66"/>
        <v>1972</v>
      </c>
      <c r="Y253" s="79">
        <f t="shared" si="66"/>
        <v>165</v>
      </c>
      <c r="Z253" s="79">
        <f t="shared" si="66"/>
        <v>663</v>
      </c>
      <c r="AA253" s="79"/>
      <c r="AB253" s="79"/>
      <c r="AC253" s="101"/>
    </row>
    <row r="254" s="11" customFormat="1" ht="140" hidden="1" customHeight="1" spans="1:29">
      <c r="A254" s="171">
        <v>1</v>
      </c>
      <c r="B254" s="53" t="s">
        <v>773</v>
      </c>
      <c r="C254" s="53" t="s">
        <v>841</v>
      </c>
      <c r="D254" s="53" t="s">
        <v>842</v>
      </c>
      <c r="E254" s="53" t="s">
        <v>843</v>
      </c>
      <c r="F254" s="106" t="s">
        <v>49</v>
      </c>
      <c r="G254" s="53" t="s">
        <v>777</v>
      </c>
      <c r="H254" s="109" t="s">
        <v>844</v>
      </c>
      <c r="I254" s="115">
        <v>44986</v>
      </c>
      <c r="J254" s="115">
        <v>45261</v>
      </c>
      <c r="K254" s="186" t="s">
        <v>845</v>
      </c>
      <c r="L254" s="183">
        <v>2092.4</v>
      </c>
      <c r="M254" s="184">
        <v>2092.4</v>
      </c>
      <c r="N254" s="183">
        <v>1778.54</v>
      </c>
      <c r="O254" s="184">
        <v>313.86</v>
      </c>
      <c r="P254" s="183">
        <v>0</v>
      </c>
      <c r="Q254" s="184">
        <v>0</v>
      </c>
      <c r="R254" s="183">
        <v>0</v>
      </c>
      <c r="S254" s="184">
        <v>0</v>
      </c>
      <c r="T254" s="183">
        <v>0</v>
      </c>
      <c r="U254" s="184">
        <v>0</v>
      </c>
      <c r="V254" s="183">
        <v>0</v>
      </c>
      <c r="W254" s="169">
        <v>137</v>
      </c>
      <c r="X254" s="192">
        <v>1530</v>
      </c>
      <c r="Y254" s="169">
        <v>112</v>
      </c>
      <c r="Z254" s="192">
        <v>488</v>
      </c>
      <c r="AA254" s="192"/>
      <c r="AB254" s="192"/>
      <c r="AC254" s="106"/>
    </row>
    <row r="255" s="11" customFormat="1" ht="83" hidden="1" customHeight="1" spans="1:29">
      <c r="A255" s="171">
        <v>2</v>
      </c>
      <c r="B255" s="123" t="s">
        <v>773</v>
      </c>
      <c r="C255" s="123" t="s">
        <v>846</v>
      </c>
      <c r="D255" s="123" t="s">
        <v>847</v>
      </c>
      <c r="E255" s="174" t="s">
        <v>848</v>
      </c>
      <c r="F255" s="106" t="s">
        <v>49</v>
      </c>
      <c r="G255" s="53" t="s">
        <v>777</v>
      </c>
      <c r="H255" s="53" t="s">
        <v>778</v>
      </c>
      <c r="I255" s="115">
        <v>44986</v>
      </c>
      <c r="J255" s="115">
        <v>45261</v>
      </c>
      <c r="K255" s="186" t="s">
        <v>849</v>
      </c>
      <c r="L255" s="183">
        <v>500</v>
      </c>
      <c r="M255" s="184">
        <v>500</v>
      </c>
      <c r="N255" s="183">
        <v>425</v>
      </c>
      <c r="O255" s="184">
        <v>75</v>
      </c>
      <c r="P255" s="183">
        <v>0</v>
      </c>
      <c r="Q255" s="184">
        <v>0</v>
      </c>
      <c r="R255" s="183">
        <v>0</v>
      </c>
      <c r="S255" s="184">
        <v>0</v>
      </c>
      <c r="T255" s="183">
        <v>0</v>
      </c>
      <c r="U255" s="184">
        <v>0</v>
      </c>
      <c r="V255" s="183">
        <v>0</v>
      </c>
      <c r="W255" s="169">
        <v>78</v>
      </c>
      <c r="X255" s="192">
        <v>291</v>
      </c>
      <c r="Y255" s="169">
        <v>38</v>
      </c>
      <c r="Z255" s="192">
        <v>108</v>
      </c>
      <c r="AA255" s="192"/>
      <c r="AB255" s="192"/>
      <c r="AC255" s="106"/>
    </row>
    <row r="256" s="11" customFormat="1" ht="75" hidden="1" customHeight="1" spans="1:29">
      <c r="A256" s="171">
        <v>3</v>
      </c>
      <c r="B256" s="53" t="s">
        <v>773</v>
      </c>
      <c r="C256" s="123" t="s">
        <v>850</v>
      </c>
      <c r="D256" s="123" t="s">
        <v>851</v>
      </c>
      <c r="E256" s="123" t="s">
        <v>852</v>
      </c>
      <c r="F256" s="106" t="s">
        <v>49</v>
      </c>
      <c r="G256" s="53" t="s">
        <v>777</v>
      </c>
      <c r="H256" s="109" t="s">
        <v>844</v>
      </c>
      <c r="I256" s="115">
        <v>44986</v>
      </c>
      <c r="J256" s="115">
        <v>45261</v>
      </c>
      <c r="K256" s="186" t="s">
        <v>853</v>
      </c>
      <c r="L256" s="183">
        <v>530</v>
      </c>
      <c r="M256" s="184">
        <v>530</v>
      </c>
      <c r="N256" s="183">
        <v>450.5</v>
      </c>
      <c r="O256" s="184">
        <v>79.5</v>
      </c>
      <c r="P256" s="183">
        <v>0</v>
      </c>
      <c r="Q256" s="184">
        <v>0</v>
      </c>
      <c r="R256" s="183">
        <v>0</v>
      </c>
      <c r="S256" s="184">
        <v>0</v>
      </c>
      <c r="T256" s="183">
        <v>0</v>
      </c>
      <c r="U256" s="184">
        <v>0</v>
      </c>
      <c r="V256" s="183">
        <v>0</v>
      </c>
      <c r="W256" s="169">
        <v>37</v>
      </c>
      <c r="X256" s="192">
        <v>151</v>
      </c>
      <c r="Y256" s="169">
        <v>15</v>
      </c>
      <c r="Z256" s="192">
        <v>67</v>
      </c>
      <c r="AA256" s="192"/>
      <c r="AB256" s="192"/>
      <c r="AC256" s="106"/>
    </row>
    <row r="257" s="18" customFormat="1" ht="42" hidden="1" customHeight="1" spans="1:29">
      <c r="A257" s="167" t="s">
        <v>750</v>
      </c>
      <c r="B257" s="168"/>
      <c r="C257" s="168"/>
      <c r="D257" s="168"/>
      <c r="E257" s="46">
        <v>2</v>
      </c>
      <c r="F257" s="46"/>
      <c r="G257" s="47"/>
      <c r="H257" s="47"/>
      <c r="I257" s="84"/>
      <c r="J257" s="84"/>
      <c r="K257" s="46"/>
      <c r="L257" s="79">
        <f t="shared" ref="L257:Z257" si="67">SUM(L258:L259)</f>
        <v>2650</v>
      </c>
      <c r="M257" s="79">
        <f t="shared" si="67"/>
        <v>2650</v>
      </c>
      <c r="N257" s="79">
        <f t="shared" si="67"/>
        <v>2252.5</v>
      </c>
      <c r="O257" s="79">
        <f t="shared" si="67"/>
        <v>397.5</v>
      </c>
      <c r="P257" s="79">
        <f t="shared" si="67"/>
        <v>0</v>
      </c>
      <c r="Q257" s="79">
        <f t="shared" si="67"/>
        <v>0</v>
      </c>
      <c r="R257" s="79">
        <f t="shared" si="67"/>
        <v>0</v>
      </c>
      <c r="S257" s="79">
        <f t="shared" si="67"/>
        <v>0</v>
      </c>
      <c r="T257" s="79">
        <f t="shared" si="67"/>
        <v>0</v>
      </c>
      <c r="U257" s="79">
        <f t="shared" si="67"/>
        <v>0</v>
      </c>
      <c r="V257" s="79">
        <f t="shared" si="67"/>
        <v>0</v>
      </c>
      <c r="W257" s="79">
        <f t="shared" si="67"/>
        <v>100</v>
      </c>
      <c r="X257" s="79">
        <f t="shared" si="67"/>
        <v>394</v>
      </c>
      <c r="Y257" s="79">
        <f t="shared" si="67"/>
        <v>23</v>
      </c>
      <c r="Z257" s="79">
        <f t="shared" si="67"/>
        <v>102</v>
      </c>
      <c r="AA257" s="79"/>
      <c r="AB257" s="79"/>
      <c r="AC257" s="101"/>
    </row>
    <row r="258" s="11" customFormat="1" ht="107" hidden="1" customHeight="1" spans="1:29">
      <c r="A258" s="171">
        <v>1</v>
      </c>
      <c r="B258" s="53" t="s">
        <v>773</v>
      </c>
      <c r="C258" s="123" t="s">
        <v>854</v>
      </c>
      <c r="D258" s="123" t="s">
        <v>775</v>
      </c>
      <c r="E258" s="172" t="s">
        <v>855</v>
      </c>
      <c r="F258" s="106" t="s">
        <v>49</v>
      </c>
      <c r="G258" s="53" t="s">
        <v>777</v>
      </c>
      <c r="H258" s="53" t="s">
        <v>778</v>
      </c>
      <c r="I258" s="187">
        <v>44986</v>
      </c>
      <c r="J258" s="115">
        <v>45261</v>
      </c>
      <c r="K258" s="186" t="s">
        <v>856</v>
      </c>
      <c r="L258" s="184">
        <v>1700</v>
      </c>
      <c r="M258" s="184">
        <v>1700</v>
      </c>
      <c r="N258" s="184">
        <v>1445</v>
      </c>
      <c r="O258" s="184">
        <v>255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184">
        <v>0</v>
      </c>
      <c r="V258" s="184">
        <v>0</v>
      </c>
      <c r="W258" s="169">
        <v>69</v>
      </c>
      <c r="X258" s="169">
        <v>267</v>
      </c>
      <c r="Y258" s="169">
        <v>15</v>
      </c>
      <c r="Z258" s="169">
        <v>67</v>
      </c>
      <c r="AA258" s="169"/>
      <c r="AB258" s="169"/>
      <c r="AC258" s="106"/>
    </row>
    <row r="259" s="11" customFormat="1" ht="111" hidden="1" customHeight="1" spans="1:29">
      <c r="A259" s="171">
        <v>2</v>
      </c>
      <c r="B259" s="53" t="s">
        <v>773</v>
      </c>
      <c r="C259" s="123" t="s">
        <v>857</v>
      </c>
      <c r="D259" s="123" t="s">
        <v>781</v>
      </c>
      <c r="E259" s="172" t="s">
        <v>858</v>
      </c>
      <c r="F259" s="106" t="s">
        <v>49</v>
      </c>
      <c r="G259" s="53" t="s">
        <v>777</v>
      </c>
      <c r="H259" s="53" t="s">
        <v>778</v>
      </c>
      <c r="I259" s="187">
        <v>44986</v>
      </c>
      <c r="J259" s="115">
        <v>45261</v>
      </c>
      <c r="K259" s="186" t="s">
        <v>783</v>
      </c>
      <c r="L259" s="184">
        <v>950</v>
      </c>
      <c r="M259" s="184">
        <v>950</v>
      </c>
      <c r="N259" s="184">
        <v>807.5</v>
      </c>
      <c r="O259" s="184">
        <v>142.5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184">
        <v>0</v>
      </c>
      <c r="V259" s="184">
        <v>0</v>
      </c>
      <c r="W259" s="169">
        <v>31</v>
      </c>
      <c r="X259" s="169">
        <v>127</v>
      </c>
      <c r="Y259" s="169">
        <v>8</v>
      </c>
      <c r="Z259" s="169">
        <v>35</v>
      </c>
      <c r="AA259" s="169"/>
      <c r="AB259" s="169"/>
      <c r="AC259" s="106"/>
    </row>
    <row r="260" s="8" customFormat="1" ht="42" hidden="1" customHeight="1" spans="1:29">
      <c r="A260" s="46" t="s">
        <v>42</v>
      </c>
      <c r="B260" s="46"/>
      <c r="C260" s="46"/>
      <c r="D260" s="46"/>
      <c r="E260" s="46">
        <v>1</v>
      </c>
      <c r="F260" s="46"/>
      <c r="G260" s="47"/>
      <c r="H260" s="47"/>
      <c r="I260" s="84"/>
      <c r="J260" s="84"/>
      <c r="K260" s="46"/>
      <c r="L260" s="79">
        <f t="shared" ref="L260:Z260" si="68">L261</f>
        <v>84.29</v>
      </c>
      <c r="M260" s="79">
        <f t="shared" si="68"/>
        <v>84.29</v>
      </c>
      <c r="N260" s="79">
        <f t="shared" si="68"/>
        <v>84.29</v>
      </c>
      <c r="O260" s="79">
        <f t="shared" si="68"/>
        <v>0</v>
      </c>
      <c r="P260" s="79">
        <f t="shared" si="68"/>
        <v>0</v>
      </c>
      <c r="Q260" s="79">
        <f t="shared" si="68"/>
        <v>0</v>
      </c>
      <c r="R260" s="79">
        <f t="shared" si="68"/>
        <v>0</v>
      </c>
      <c r="S260" s="79">
        <f t="shared" si="68"/>
        <v>0</v>
      </c>
      <c r="T260" s="79">
        <f t="shared" si="68"/>
        <v>0</v>
      </c>
      <c r="U260" s="79">
        <f t="shared" si="68"/>
        <v>0</v>
      </c>
      <c r="V260" s="79">
        <f t="shared" si="68"/>
        <v>0</v>
      </c>
      <c r="W260" s="79">
        <f t="shared" si="68"/>
        <v>666</v>
      </c>
      <c r="X260" s="79">
        <f t="shared" si="68"/>
        <v>2665</v>
      </c>
      <c r="Y260" s="79">
        <f t="shared" si="68"/>
        <v>666</v>
      </c>
      <c r="Z260" s="79">
        <f t="shared" si="68"/>
        <v>2665</v>
      </c>
      <c r="AA260" s="79"/>
      <c r="AB260" s="79"/>
      <c r="AC260" s="101"/>
    </row>
    <row r="261" s="7" customFormat="1" ht="42" hidden="1" customHeight="1" spans="1:29">
      <c r="A261" s="171">
        <v>1</v>
      </c>
      <c r="B261" s="123" t="s">
        <v>773</v>
      </c>
      <c r="C261" s="123" t="s">
        <v>859</v>
      </c>
      <c r="D261" s="123" t="s">
        <v>773</v>
      </c>
      <c r="E261" s="173" t="s">
        <v>860</v>
      </c>
      <c r="F261" s="106"/>
      <c r="G261" s="53" t="s">
        <v>777</v>
      </c>
      <c r="H261" s="53" t="s">
        <v>778</v>
      </c>
      <c r="I261" s="187">
        <v>44986</v>
      </c>
      <c r="J261" s="115">
        <v>44986</v>
      </c>
      <c r="K261" s="186" t="s">
        <v>861</v>
      </c>
      <c r="L261" s="184">
        <v>84.29</v>
      </c>
      <c r="M261" s="184">
        <v>84.29</v>
      </c>
      <c r="N261" s="184">
        <v>84.29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184">
        <v>0</v>
      </c>
      <c r="V261" s="184">
        <v>0</v>
      </c>
      <c r="W261" s="169">
        <v>666</v>
      </c>
      <c r="X261" s="169">
        <v>2665</v>
      </c>
      <c r="Y261" s="169">
        <v>666</v>
      </c>
      <c r="Z261" s="169">
        <v>2665</v>
      </c>
      <c r="AA261" s="169"/>
      <c r="AB261" s="169"/>
      <c r="AC261" s="124"/>
    </row>
    <row r="262" s="22" customFormat="1" ht="42" hidden="1" customHeight="1" spans="1:29">
      <c r="A262" s="46" t="s">
        <v>43</v>
      </c>
      <c r="B262" s="46"/>
      <c r="C262" s="46"/>
      <c r="D262" s="46"/>
      <c r="E262" s="46">
        <v>1</v>
      </c>
      <c r="F262" s="46"/>
      <c r="G262" s="47"/>
      <c r="H262" s="47"/>
      <c r="I262" s="84"/>
      <c r="J262" s="84"/>
      <c r="K262" s="46"/>
      <c r="L262" s="79">
        <f t="shared" ref="L262:Z262" si="69">L263</f>
        <v>50</v>
      </c>
      <c r="M262" s="79">
        <f t="shared" si="69"/>
        <v>50</v>
      </c>
      <c r="N262" s="79">
        <f t="shared" si="69"/>
        <v>50</v>
      </c>
      <c r="O262" s="79">
        <f t="shared" si="69"/>
        <v>0</v>
      </c>
      <c r="P262" s="79">
        <f t="shared" si="69"/>
        <v>0</v>
      </c>
      <c r="Q262" s="79">
        <f t="shared" si="69"/>
        <v>0</v>
      </c>
      <c r="R262" s="79">
        <f t="shared" si="69"/>
        <v>0</v>
      </c>
      <c r="S262" s="79">
        <f t="shared" si="69"/>
        <v>0</v>
      </c>
      <c r="T262" s="79">
        <f t="shared" si="69"/>
        <v>0</v>
      </c>
      <c r="U262" s="79">
        <f t="shared" si="69"/>
        <v>0</v>
      </c>
      <c r="V262" s="79">
        <f t="shared" si="69"/>
        <v>0</v>
      </c>
      <c r="W262" s="79">
        <f t="shared" si="69"/>
        <v>666</v>
      </c>
      <c r="X262" s="79">
        <f t="shared" si="69"/>
        <v>2665</v>
      </c>
      <c r="Y262" s="79">
        <f t="shared" si="69"/>
        <v>666</v>
      </c>
      <c r="Z262" s="79">
        <f t="shared" si="69"/>
        <v>2665</v>
      </c>
      <c r="AA262" s="79"/>
      <c r="AB262" s="79"/>
      <c r="AC262" s="193"/>
    </row>
    <row r="263" s="23" customFormat="1" ht="61" hidden="1" customHeight="1" spans="1:29">
      <c r="A263" s="171">
        <v>1</v>
      </c>
      <c r="B263" s="123" t="s">
        <v>773</v>
      </c>
      <c r="C263" s="123" t="s">
        <v>862</v>
      </c>
      <c r="D263" s="123" t="s">
        <v>773</v>
      </c>
      <c r="E263" s="172" t="s">
        <v>863</v>
      </c>
      <c r="F263" s="106" t="s">
        <v>49</v>
      </c>
      <c r="G263" s="53" t="s">
        <v>777</v>
      </c>
      <c r="H263" s="53" t="s">
        <v>864</v>
      </c>
      <c r="I263" s="187">
        <v>44986</v>
      </c>
      <c r="J263" s="115">
        <v>45231</v>
      </c>
      <c r="K263" s="186" t="s">
        <v>865</v>
      </c>
      <c r="L263" s="184">
        <v>50</v>
      </c>
      <c r="M263" s="184">
        <v>50</v>
      </c>
      <c r="N263" s="184">
        <v>50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184">
        <v>0</v>
      </c>
      <c r="V263" s="184">
        <v>0</v>
      </c>
      <c r="W263" s="169">
        <v>666</v>
      </c>
      <c r="X263" s="169">
        <v>2665</v>
      </c>
      <c r="Y263" s="169">
        <v>666</v>
      </c>
      <c r="Z263" s="169">
        <v>2665</v>
      </c>
      <c r="AA263" s="169"/>
      <c r="AB263" s="169"/>
      <c r="AC263" s="171"/>
    </row>
    <row r="264" s="22" customFormat="1" ht="42" hidden="1" customHeight="1" spans="1:29">
      <c r="A264" s="65" t="s">
        <v>44</v>
      </c>
      <c r="B264" s="65"/>
      <c r="C264" s="65"/>
      <c r="D264" s="65"/>
      <c r="E264" s="46">
        <v>0</v>
      </c>
      <c r="F264" s="46"/>
      <c r="G264" s="47"/>
      <c r="H264" s="47"/>
      <c r="I264" s="78"/>
      <c r="J264" s="78"/>
      <c r="K264" s="46"/>
      <c r="L264" s="79"/>
      <c r="M264" s="79"/>
      <c r="N264" s="79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  <c r="AA264" s="181"/>
      <c r="AB264" s="181"/>
      <c r="AC264" s="193"/>
    </row>
  </sheetData>
  <mergeCells count="89">
    <mergeCell ref="A1:Z1"/>
    <mergeCell ref="A2:D2"/>
    <mergeCell ref="M2:N2"/>
    <mergeCell ref="Z2:AC2"/>
    <mergeCell ref="K3:L3"/>
    <mergeCell ref="M3:U3"/>
    <mergeCell ref="Y3:Z3"/>
    <mergeCell ref="AA3:AB3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8:D18"/>
    <mergeCell ref="A20:D20"/>
    <mergeCell ref="A21:D21"/>
    <mergeCell ref="A26:D26"/>
    <mergeCell ref="A36:D36"/>
    <mergeCell ref="A49:D49"/>
    <mergeCell ref="A54:D54"/>
    <mergeCell ref="A56:D56"/>
    <mergeCell ref="A57:D57"/>
    <mergeCell ref="A58:D58"/>
    <mergeCell ref="A59:D59"/>
    <mergeCell ref="A73:D73"/>
    <mergeCell ref="A80:D80"/>
    <mergeCell ref="A85:D85"/>
    <mergeCell ref="A89:D89"/>
    <mergeCell ref="A91:D91"/>
    <mergeCell ref="A92:D92"/>
    <mergeCell ref="A94:D94"/>
    <mergeCell ref="A95:D95"/>
    <mergeCell ref="A110:D110"/>
    <mergeCell ref="A113:D113"/>
    <mergeCell ref="A116:D116"/>
    <mergeCell ref="A130:D130"/>
    <mergeCell ref="A133:D133"/>
    <mergeCell ref="A134:D134"/>
    <mergeCell ref="A135:D135"/>
    <mergeCell ref="A136:D136"/>
    <mergeCell ref="A143:D143"/>
    <mergeCell ref="A146:D146"/>
    <mergeCell ref="A154:D154"/>
    <mergeCell ref="A169:D169"/>
    <mergeCell ref="A171:D171"/>
    <mergeCell ref="A173:D173"/>
    <mergeCell ref="A175:D175"/>
    <mergeCell ref="A176:D176"/>
    <mergeCell ref="A180:D180"/>
    <mergeCell ref="A181:D181"/>
    <mergeCell ref="A182:D182"/>
    <mergeCell ref="A197:D197"/>
    <mergeCell ref="A199:D199"/>
    <mergeCell ref="A200:D200"/>
    <mergeCell ref="A201:D201"/>
    <mergeCell ref="A202:D202"/>
    <mergeCell ref="A217:D217"/>
    <mergeCell ref="A218:D218"/>
    <mergeCell ref="A224:D224"/>
    <mergeCell ref="A230:D230"/>
    <mergeCell ref="A232:D232"/>
    <mergeCell ref="A233:D233"/>
    <mergeCell ref="A234:D234"/>
    <mergeCell ref="A235:D235"/>
    <mergeCell ref="A250:D250"/>
    <mergeCell ref="A253:D253"/>
    <mergeCell ref="A257:D257"/>
    <mergeCell ref="A260:D260"/>
    <mergeCell ref="A262:D262"/>
    <mergeCell ref="A264:D26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V3:V4"/>
    <mergeCell ref="W3:W4"/>
    <mergeCell ref="X3:X4"/>
    <mergeCell ref="AC3:AC4"/>
  </mergeCells>
  <printOptions horizontalCentered="1"/>
  <pageMargins left="0.196527777777778" right="0.236111111111111" top="0.409027777777778" bottom="0.409027777777778" header="0.5" footer="0.5"/>
  <pageSetup paperSize="9" scale="3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2022-05-20T06:13:00Z</dcterms:created>
  <dcterms:modified xsi:type="dcterms:W3CDTF">2023-12-07T04:30:59Z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A94E70FFB7E64819A1B61861D0EBB691</vt:lpwstr>
  </property>
  <property fmtid="{D5CDD505-2E9C-101B-9397-08002B2CF9AE}" pid="3" name="KSOProductBuildVer">
    <vt:lpwstr>2052-12.1.0.15990</vt:lpwstr>
  </property>
</Properties>
</file>